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opy/Downloads/"/>
    </mc:Choice>
  </mc:AlternateContent>
  <xr:revisionPtr revIDLastSave="0" documentId="8_{B531929F-E8EB-564C-B6E7-866E4C7386F5}" xr6:coauthVersionLast="41" xr6:coauthVersionMax="41" xr10:uidLastSave="{00000000-0000-0000-0000-000000000000}"/>
  <bookViews>
    <workbookView xWindow="10160" yWindow="1480" windowWidth="28800" windowHeight="15660" tabRatio="500" xr2:uid="{00000000-000D-0000-FFFF-FFFF00000000}"/>
  </bookViews>
  <sheets>
    <sheet name="PPIase_sp19_plate2.txt" sheetId="1" r:id="rId1"/>
  </sheets>
  <calcPr calcId="191029" iterateCount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1" l="1"/>
  <c r="B73" i="1"/>
  <c r="C71" i="1" l="1"/>
  <c r="B71" i="1"/>
  <c r="O34" i="1" l="1"/>
  <c r="P34" i="1"/>
  <c r="Q34" i="1"/>
  <c r="R34" i="1"/>
  <c r="O35" i="1"/>
  <c r="P35" i="1"/>
  <c r="Q35" i="1"/>
  <c r="R35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5" i="1"/>
  <c r="B50" i="1" l="1"/>
  <c r="C41" i="1"/>
  <c r="C43" i="1" s="1"/>
  <c r="C40" i="1"/>
  <c r="B41" i="1"/>
  <c r="B43" i="1" s="1"/>
  <c r="B40" i="1"/>
  <c r="C47" i="1" l="1"/>
  <c r="B47" i="1"/>
  <c r="C48" i="1"/>
  <c r="B48" i="1"/>
</calcChain>
</file>

<file path=xl/sharedStrings.xml><?xml version="1.0" encoding="utf-8"?>
<sst xmlns="http://schemas.openxmlformats.org/spreadsheetml/2006/main" count="42" uniqueCount="38">
  <si>
    <t>Plate:</t>
  </si>
  <si>
    <t>Sp19 TR PPiase plate 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</si>
  <si>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</si>
  <si>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</si>
  <si>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</si>
  <si>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</si>
  <si>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</si>
  <si>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</si>
  <si>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</si>
  <si>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</si>
  <si>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</si>
  <si>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</si>
  <si>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</si>
  <si>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</si>
  <si>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Time (min.)</t>
  </si>
  <si>
    <t>Temperature (C)</t>
  </si>
  <si>
    <t>#3: No Protein Avg.</t>
  </si>
  <si>
    <t>#2: No Chymotrypsin Avg.</t>
  </si>
  <si>
    <t>#4: Experimental</t>
  </si>
  <si>
    <t>Specific Activity:</t>
  </si>
  <si>
    <t>TTEST</t>
  </si>
  <si>
    <t>n, # of samples</t>
  </si>
  <si>
    <t>x, Mean</t>
  </si>
  <si>
    <t>Sx = Std. Deviation</t>
  </si>
  <si>
    <t>ts*Sx/sqrt(n)</t>
  </si>
  <si>
    <t>Upper Bound</t>
  </si>
  <si>
    <t>Lower Bound</t>
  </si>
  <si>
    <t>Confidence Interval #3:</t>
  </si>
  <si>
    <t>Confidence Interval #4:</t>
  </si>
  <si>
    <t>#4: Experimental Avg.</t>
  </si>
  <si>
    <t>#1: No Substrate Avg.</t>
  </si>
  <si>
    <t>Significant Data</t>
  </si>
  <si>
    <t>t=0</t>
  </si>
  <si>
    <t>t=30</t>
  </si>
  <si>
    <t>change/30</t>
  </si>
  <si>
    <t>[FKBP] (ug/ml)</t>
  </si>
  <si>
    <t>mmol/min/mg</t>
  </si>
  <si>
    <t>nmol/min/mg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</si>
</sst>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E8AD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 vertical="center" wrapText="1"/>
    </xf>
    <xf numFmtId="0" fontId="4" fillId="0" borderId="0" xfId="0" applyFont="1"/>
    <xf numFmtId="11" fontId="4" fillId="0" borderId="0" xfId="0" applyNumberFormat="1" applyFont="1"/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E8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PPIase Assay</a:t>
            </a:r>
          </a:p>
        </c:rich>
      </c:tx>
      <c:layout>
        <c:manualLayout>
          <c:xMode val="edge"/>
          <c:yMode val="edge"/>
          <c:x val="0.40793846668938588"/>
          <c:y val="2.1897810218978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989052905973"/>
          <c:y val="0.15880778588807787"/>
          <c:w val="0.81264936415977618"/>
          <c:h val="0.64192635592083835"/>
        </c:manualLayout>
      </c:layout>
      <c:lineChart>
        <c:grouping val="standard"/>
        <c:varyColors val="0"/>
        <c:ser>
          <c:idx val="0"/>
          <c:order val="0"/>
          <c:tx>
            <c:v>No Substrate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PPIase_sp19_plate2.txt!$A$5:$A$35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PPIase_sp19_plate2.txt!$O$5:$O$35</c:f>
              <c:numCache>
                <c:formatCode>0.000</c:formatCode>
                <c:ptCount val="31"/>
                <c:pt idx="0">
                  <c:v>4.526666666666667E-2</c:v>
                </c:pt>
                <c:pt idx="1">
                  <c:v>4.5066666666666665E-2</c:v>
                </c:pt>
                <c:pt idx="2">
                  <c:v>4.4899999999999995E-2</c:v>
                </c:pt>
                <c:pt idx="3">
                  <c:v>4.5100000000000001E-2</c:v>
                </c:pt>
                <c:pt idx="4">
                  <c:v>4.526666666666667E-2</c:v>
                </c:pt>
                <c:pt idx="5">
                  <c:v>4.53E-2</c:v>
                </c:pt>
                <c:pt idx="6">
                  <c:v>4.5266666666666656E-2</c:v>
                </c:pt>
                <c:pt idx="7">
                  <c:v>4.5333333333333337E-2</c:v>
                </c:pt>
                <c:pt idx="8">
                  <c:v>4.53E-2</c:v>
                </c:pt>
                <c:pt idx="9">
                  <c:v>4.5199999999999997E-2</c:v>
                </c:pt>
                <c:pt idx="10">
                  <c:v>4.5133333333333331E-2</c:v>
                </c:pt>
                <c:pt idx="11">
                  <c:v>4.526666666666667E-2</c:v>
                </c:pt>
                <c:pt idx="12">
                  <c:v>4.5199999999999997E-2</c:v>
                </c:pt>
                <c:pt idx="13">
                  <c:v>4.5366666666666666E-2</c:v>
                </c:pt>
                <c:pt idx="14">
                  <c:v>4.5199999999999997E-2</c:v>
                </c:pt>
                <c:pt idx="15">
                  <c:v>4.5366666666666666E-2</c:v>
                </c:pt>
                <c:pt idx="16">
                  <c:v>4.5233333333333327E-2</c:v>
                </c:pt>
                <c:pt idx="17">
                  <c:v>4.5399999999999996E-2</c:v>
                </c:pt>
                <c:pt idx="18">
                  <c:v>4.53E-2</c:v>
                </c:pt>
                <c:pt idx="19">
                  <c:v>4.5433333333333326E-2</c:v>
                </c:pt>
                <c:pt idx="20">
                  <c:v>4.5333333333333337E-2</c:v>
                </c:pt>
                <c:pt idx="21">
                  <c:v>4.5466666666666662E-2</c:v>
                </c:pt>
                <c:pt idx="22">
                  <c:v>4.5399999999999996E-2</c:v>
                </c:pt>
                <c:pt idx="23">
                  <c:v>4.5366666666666666E-2</c:v>
                </c:pt>
                <c:pt idx="24">
                  <c:v>4.5433333333333333E-2</c:v>
                </c:pt>
                <c:pt idx="25">
                  <c:v>4.5666666666666661E-2</c:v>
                </c:pt>
                <c:pt idx="26">
                  <c:v>4.5699999999999998E-2</c:v>
                </c:pt>
                <c:pt idx="27">
                  <c:v>4.5766666666666671E-2</c:v>
                </c:pt>
                <c:pt idx="28">
                  <c:v>4.5899999999999996E-2</c:v>
                </c:pt>
                <c:pt idx="29">
                  <c:v>4.6166666666666668E-2</c:v>
                </c:pt>
                <c:pt idx="30">
                  <c:v>4.6166666666666668E-2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6DF-F14D-B4EA-6BC52A9CAE21}"/>
            </c:ext>
          </c:extLst>
        </c:ser>
        <c:ser>
          <c:idx val="1"/>
          <c:order val="1"/>
          <c:tx>
            <c:v>No Chymotrypsin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PPIase_sp19_plate2.txt!$A$5:$A$35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PPIase_sp19_plate2.txt!$P$5:$P$35</c:f>
              <c:numCache>
                <c:formatCode>0.000</c:formatCode>
                <c:ptCount val="31"/>
                <c:pt idx="0">
                  <c:v>6.8500000000000005E-2</c:v>
                </c:pt>
                <c:pt idx="1">
                  <c:v>6.8666666666666668E-2</c:v>
                </c:pt>
                <c:pt idx="2">
                  <c:v>6.8533333333333335E-2</c:v>
                </c:pt>
                <c:pt idx="3">
                  <c:v>6.8900000000000003E-2</c:v>
                </c:pt>
                <c:pt idx="4">
                  <c:v>7.0199999999999999E-2</c:v>
                </c:pt>
                <c:pt idx="5">
                  <c:v>6.9466666666666663E-2</c:v>
                </c:pt>
                <c:pt idx="6">
                  <c:v>6.7833333333333343E-2</c:v>
                </c:pt>
                <c:pt idx="7">
                  <c:v>6.7933333333333332E-2</c:v>
                </c:pt>
                <c:pt idx="8">
                  <c:v>6.7900000000000002E-2</c:v>
                </c:pt>
                <c:pt idx="9">
                  <c:v>6.8033333333333335E-2</c:v>
                </c:pt>
                <c:pt idx="10">
                  <c:v>6.8433333333333332E-2</c:v>
                </c:pt>
                <c:pt idx="11">
                  <c:v>6.7433333333333331E-2</c:v>
                </c:pt>
                <c:pt idx="12">
                  <c:v>6.7533333333333334E-2</c:v>
                </c:pt>
                <c:pt idx="13">
                  <c:v>6.7699999999999996E-2</c:v>
                </c:pt>
                <c:pt idx="14">
                  <c:v>6.7833333333333343E-2</c:v>
                </c:pt>
                <c:pt idx="15">
                  <c:v>6.7666666666666667E-2</c:v>
                </c:pt>
                <c:pt idx="16">
                  <c:v>6.7600000000000007E-2</c:v>
                </c:pt>
                <c:pt idx="17">
                  <c:v>6.7866666666666672E-2</c:v>
                </c:pt>
                <c:pt idx="18">
                  <c:v>6.7966666666666661E-2</c:v>
                </c:pt>
                <c:pt idx="19">
                  <c:v>6.7966666666666661E-2</c:v>
                </c:pt>
                <c:pt idx="20">
                  <c:v>6.8466666666666676E-2</c:v>
                </c:pt>
                <c:pt idx="21">
                  <c:v>6.8600000000000008E-2</c:v>
                </c:pt>
                <c:pt idx="22">
                  <c:v>6.8500000000000005E-2</c:v>
                </c:pt>
                <c:pt idx="23">
                  <c:v>6.8533333333333321E-2</c:v>
                </c:pt>
                <c:pt idx="24">
                  <c:v>6.8666666666666668E-2</c:v>
                </c:pt>
                <c:pt idx="25">
                  <c:v>6.8566666666666665E-2</c:v>
                </c:pt>
                <c:pt idx="26">
                  <c:v>6.8600000000000008E-2</c:v>
                </c:pt>
                <c:pt idx="27">
                  <c:v>6.9133333333333338E-2</c:v>
                </c:pt>
                <c:pt idx="28">
                  <c:v>6.9166666666666668E-2</c:v>
                </c:pt>
                <c:pt idx="29">
                  <c:v>6.9166666666666668E-2</c:v>
                </c:pt>
                <c:pt idx="30">
                  <c:v>6.9433333333333333E-2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6DF-F14D-B4EA-6BC52A9CAE21}"/>
            </c:ext>
          </c:extLst>
        </c:ser>
        <c:ser>
          <c:idx val="2"/>
          <c:order val="2"/>
          <c:tx>
            <c:v>No Protein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PPIase_sp19_plate2.txt!$A$5:$A$35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PPIase_sp19_plate2.txt!$Q$5:$Q$35</c:f>
              <c:numCache>
                <c:formatCode>0.000</c:formatCode>
                <c:ptCount val="31"/>
                <c:pt idx="0">
                  <c:v>9.2033333333333342E-2</c:v>
                </c:pt>
                <c:pt idx="1">
                  <c:v>0.10256666666666665</c:v>
                </c:pt>
                <c:pt idx="2">
                  <c:v>0.11403333333333332</c:v>
                </c:pt>
                <c:pt idx="3">
                  <c:v>0.12543333333333331</c:v>
                </c:pt>
                <c:pt idx="4">
                  <c:v>0.13923333333333335</c:v>
                </c:pt>
                <c:pt idx="5">
                  <c:v>0.15209999999999999</c:v>
                </c:pt>
                <c:pt idx="6">
                  <c:v>0.16563333333333333</c:v>
                </c:pt>
                <c:pt idx="7">
                  <c:v>0.18043333333333333</c:v>
                </c:pt>
                <c:pt idx="8">
                  <c:v>0.19590000000000005</c:v>
                </c:pt>
                <c:pt idx="9">
                  <c:v>0.21009999999999998</c:v>
                </c:pt>
                <c:pt idx="10">
                  <c:v>0.22446666666666668</c:v>
                </c:pt>
                <c:pt idx="11">
                  <c:v>0.23883333333333337</c:v>
                </c:pt>
                <c:pt idx="12">
                  <c:v>0.253</c:v>
                </c:pt>
                <c:pt idx="13">
                  <c:v>0.26779999999999998</c:v>
                </c:pt>
                <c:pt idx="14">
                  <c:v>0.28299999999999997</c:v>
                </c:pt>
                <c:pt idx="15">
                  <c:v>0.29780000000000001</c:v>
                </c:pt>
                <c:pt idx="16">
                  <c:v>0.31326666666666664</c:v>
                </c:pt>
                <c:pt idx="17">
                  <c:v>0.32906666666666667</c:v>
                </c:pt>
                <c:pt idx="18">
                  <c:v>0.34426666666666667</c:v>
                </c:pt>
                <c:pt idx="19">
                  <c:v>0.36109999999999998</c:v>
                </c:pt>
                <c:pt idx="20">
                  <c:v>0.37466666666666665</c:v>
                </c:pt>
                <c:pt idx="21">
                  <c:v>0.39030000000000004</c:v>
                </c:pt>
                <c:pt idx="22">
                  <c:v>0.40500000000000003</c:v>
                </c:pt>
                <c:pt idx="23">
                  <c:v>0.4201333333333333</c:v>
                </c:pt>
                <c:pt idx="24">
                  <c:v>0.43456666666666671</c:v>
                </c:pt>
                <c:pt idx="25">
                  <c:v>0.45</c:v>
                </c:pt>
                <c:pt idx="26">
                  <c:v>0.46473333333333328</c:v>
                </c:pt>
                <c:pt idx="27">
                  <c:v>0.47876666666666662</c:v>
                </c:pt>
                <c:pt idx="28">
                  <c:v>0.4924</c:v>
                </c:pt>
                <c:pt idx="29">
                  <c:v>0.50773333333333337</c:v>
                </c:pt>
                <c:pt idx="30">
                  <c:v>0.52113333333333334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6DF-F14D-B4EA-6BC52A9CAE21}"/>
            </c:ext>
          </c:extLst>
        </c:ser>
        <c:ser>
          <c:idx val="3"/>
          <c:order val="3"/>
          <c:tx>
            <c:v>Experimental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PPIase_sp19_plate2.txt!$A$5:$A$35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PPIase_sp19_plate2.txt!$R$5:$R$35</c:f>
              <c:numCache>
                <c:formatCode>0.000</c:formatCode>
                <c:ptCount val="31"/>
                <c:pt idx="0">
                  <c:v>0.12906666666666666</c:v>
                </c:pt>
                <c:pt idx="1">
                  <c:v>0.15873333333333334</c:v>
                </c:pt>
                <c:pt idx="2">
                  <c:v>0.19000000000000003</c:v>
                </c:pt>
                <c:pt idx="3">
                  <c:v>0.22296666666666667</c:v>
                </c:pt>
                <c:pt idx="4">
                  <c:v>0.25776666666666664</c:v>
                </c:pt>
                <c:pt idx="5">
                  <c:v>0.29366666666666669</c:v>
                </c:pt>
                <c:pt idx="6">
                  <c:v>0.33119999999999999</c:v>
                </c:pt>
                <c:pt idx="7">
                  <c:v>0.37033333333333335</c:v>
                </c:pt>
                <c:pt idx="8">
                  <c:v>0.41083333333333333</c:v>
                </c:pt>
                <c:pt idx="9">
                  <c:v>0.45233333333333331</c:v>
                </c:pt>
                <c:pt idx="10">
                  <c:v>0.49470000000000008</c:v>
                </c:pt>
                <c:pt idx="11">
                  <c:v>0.53700000000000003</c:v>
                </c:pt>
                <c:pt idx="12">
                  <c:v>0.58023333333333327</c:v>
                </c:pt>
                <c:pt idx="13">
                  <c:v>0.62340000000000007</c:v>
                </c:pt>
                <c:pt idx="14">
                  <c:v>0.66803333333333326</c:v>
                </c:pt>
                <c:pt idx="15">
                  <c:v>0.71150000000000002</c:v>
                </c:pt>
                <c:pt idx="16">
                  <c:v>0.75583333333333336</c:v>
                </c:pt>
                <c:pt idx="17">
                  <c:v>0.80026666666666679</c:v>
                </c:pt>
                <c:pt idx="18">
                  <c:v>0.84386666666666665</c:v>
                </c:pt>
                <c:pt idx="19">
                  <c:v>0.8889999999999999</c:v>
                </c:pt>
                <c:pt idx="20">
                  <c:v>0.93433333333333335</c:v>
                </c:pt>
                <c:pt idx="21">
                  <c:v>0.97833333333333339</c:v>
                </c:pt>
                <c:pt idx="22">
                  <c:v>1.0215666666666667</c:v>
                </c:pt>
                <c:pt idx="23">
                  <c:v>1.0660999999999998</c:v>
                </c:pt>
                <c:pt idx="24">
                  <c:v>1.1087333333333333</c:v>
                </c:pt>
                <c:pt idx="25">
                  <c:v>1.1526333333333334</c:v>
                </c:pt>
                <c:pt idx="26">
                  <c:v>1.1956333333333333</c:v>
                </c:pt>
                <c:pt idx="27">
                  <c:v>1.2363666666666668</c:v>
                </c:pt>
                <c:pt idx="28">
                  <c:v>1.2793000000000001</c:v>
                </c:pt>
                <c:pt idx="29">
                  <c:v>1.3214333333333335</c:v>
                </c:pt>
                <c:pt idx="30">
                  <c:v>1.3623666666666665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6DF-F14D-B4EA-6BC52A9CA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994672"/>
        <c:axId val="1120783392"/>
      </c:lineChart>
      <c:catAx>
        <c:axId val="116799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sng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u="sng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2400" b="1" u="none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(s)</a:t>
                </a:r>
              </a:p>
            </c:rich>
          </c:tx>
          <c:layout>
            <c:manualLayout>
              <c:xMode val="edge"/>
              <c:yMode val="edge"/>
              <c:x val="0.46659300844797591"/>
              <c:y val="0.89709236162997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sng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0783392"/>
        <c:crosses val="autoZero"/>
        <c:auto val="1"/>
        <c:lblAlgn val="ctr"/>
        <c:lblOffset val="100"/>
        <c:noMultiLvlLbl val="0"/>
      </c:catAx>
      <c:valAx>
        <c:axId val="11207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sng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u="sng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</a:p>
            </c:rich>
          </c:tx>
          <c:layout>
            <c:manualLayout>
              <c:xMode val="edge"/>
              <c:yMode val="edge"/>
              <c:x val="9.1116173120728925E-3"/>
              <c:y val="0.33799471233978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sng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799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583101656712045"/>
          <c:y val="0.15131616759583885"/>
          <c:w val="0.22002392516623706"/>
          <c:h val="0.1865770063413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Absorbance</a:t>
            </a:r>
            <a:r>
              <a:rPr lang="en-US" b="1" u="sng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FKBP12 vs. Background</a:t>
            </a:r>
            <a:endParaRPr lang="en-US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 FKBP12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4.000000000000000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FKBP12</c:v>
              </c:pt>
              <c:pt idx="1">
                <c:v>chickens</c:v>
              </c:pt>
            </c:strLit>
          </c:cat>
          <c:val>
            <c:numRef>
              <c:f>PPIase_sp19_plate2.txt!$B$40</c:f>
              <c:numCache>
                <c:formatCode>0.00</c:formatCode>
                <c:ptCount val="1"/>
                <c:pt idx="0">
                  <c:v>0.30095161290322586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C-474E-98A3-434195692D1B}"/>
            </c:ext>
          </c:extLst>
        </c:ser>
        <c:ser>
          <c:idx val="1"/>
          <c:order val="1"/>
          <c:tx>
            <c:v>Experimental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0.1200000000000000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FKBP12</c:v>
              </c:pt>
              <c:pt idx="1">
                <c:v>chickens</c:v>
              </c:pt>
            </c:strLit>
          </c:cat>
          <c:val>
            <c:numRef>
              <c:f>PPIase_sp19_plate2.txt!$C$40</c:f>
              <c:numCache>
                <c:formatCode>0.00</c:formatCode>
                <c:ptCount val="1"/>
                <c:pt idx="0">
                  <c:v>0.72185591397849458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C-474E-98A3-43419569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290991"/>
        <c:axId val="1280476447"/>
      </c:barChart>
      <c:catAx>
        <c:axId val="1396290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0476447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047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629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0033185133359"/>
          <c:y val="0.85062044327792374"/>
          <c:w val="0.52508573928258973"/>
          <c:h val="8.9194371536891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649817</xdr:colOff>
      <xdr:row>37</xdr:row>
      <xdr:rowOff>38100</xdr:rowOff>
    </xdr:from>
    <xdr:to>
      <xdr:col>19</xdr:col>
      <xdr:colOff>309033</xdr:colOff>
      <xdr:row>62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441365-A4C2-904E-B314-31063043D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287867</xdr:colOff>
      <xdr:row>40</xdr:row>
      <xdr:rowOff>55034</xdr:rowOff>
    </xdr:from>
    <xdr:to>
      <xdr:col>8</xdr:col>
      <xdr:colOff>711200</xdr:colOff>
      <xdr:row>53</xdr:row>
      <xdr:rowOff>156634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170BA-7B98-4C45-A023-71162112E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6"/>
  <sheetViews>
    <sheetView tabSelected="1" zoomScale="75" workbookViewId="0">
      <selection activeCell="B74" sqref="B74"/>
    </sheetView>
  </sheetViews>
  <sheetFormatPr baseColWidth="10" defaultRowHeight="16" x14ac:dyDescent="0.2"/>
  <cols>
    <col min="1" max="1" width="23" style="5" bestFit="1" customWidth="1"/>
    <col min="2" max="2" width="24.5" style="5" bestFit="1" customWidth="1"/>
    <col min="3" max="3" width="17.33203125" style="5" customWidth="1"/>
    <col min="4" max="4" width="10.83203125" style="5"/>
    <col min="5" max="5" width="20.6640625" style="5" bestFit="1" customWidth="1"/>
    <col min="6" max="14" width="10.83203125" style="5"/>
    <col min="15" max="15" width="15" style="10" customWidth="1"/>
    <col min="16" max="16" width="20.5" style="10" customWidth="1"/>
    <col min="17" max="17" width="14.1640625" style="10" customWidth="1"/>
    <col min="18" max="18" width="17.5" style="10" bestFit="1" customWidth="1"/>
    <col min="19" max="19" width="10.83203125" style="6"/>
  </cols>
  <sheetData>
    <row r="1" spans="1:50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</row>
    <row r="2" spans="1:50" x14ac:dyDescent="0.2">
      <c r="A2" s="13" t="s">
        <v>0</v>
      </c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  <c r="S2" s="7"/>
    </row>
    <row r="3" spans="1:50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" t="s">
        <v>30</v>
      </c>
      <c r="P3" s="19" t="s">
        <v>17</v>
      </c>
      <c r="Q3" s="19" t="s">
        <v>16</v>
      </c>
      <c r="R3" s="19" t="s">
        <v>29</v>
      </c>
      <c r="S3" s="7"/>
      <c r="T3" s="1"/>
      <c r="U3" s="1"/>
      <c r="V3" s="1"/>
      <c r="W3" s="1"/>
      <c r="X3" s="1"/>
      <c r="Y3" s="1"/>
      <c r="Z3" s="1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x14ac:dyDescent="0.2">
      <c r="A4" s="13" t="s">
        <v>14</v>
      </c>
      <c r="B4" s="13" t="s">
        <v>15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9"/>
      <c r="P4" s="19"/>
      <c r="Q4" s="19"/>
      <c r="R4" s="19"/>
      <c r="S4" s="8"/>
    </row>
    <row r="5" spans="1:50" x14ac:dyDescent="0.2">
      <c r="A5" s="15">
        <v>0</v>
      </c>
      <c r="B5" s="11">
        <v>24.2</v>
      </c>
      <c r="C5" s="11">
        <v>4.4600000000000001E-2</v>
      </c>
      <c r="D5" s="11">
        <v>4.7E-2</v>
      </c>
      <c r="E5" s="11">
        <v>4.4200000000000003E-2</v>
      </c>
      <c r="F5" s="11">
        <v>7.85E-2</v>
      </c>
      <c r="G5" s="11">
        <v>6.2300000000000001E-2</v>
      </c>
      <c r="H5" s="11">
        <v>6.4699999999999994E-2</v>
      </c>
      <c r="I5" s="11">
        <v>9.5399999999999999E-2</v>
      </c>
      <c r="J5" s="11">
        <v>9.4399999999999998E-2</v>
      </c>
      <c r="K5" s="11">
        <v>8.6300000000000002E-2</v>
      </c>
      <c r="L5" s="11">
        <v>0.15290000000000001</v>
      </c>
      <c r="M5" s="11">
        <v>0.15079999999999999</v>
      </c>
      <c r="N5" s="11">
        <v>8.3500000000000005E-2</v>
      </c>
      <c r="O5" s="12">
        <f t="shared" ref="O5:O33" si="0">AVERAGE(C5:E5)</f>
        <v>4.526666666666667E-2</v>
      </c>
      <c r="P5" s="12">
        <f>AVERAGE(F5:H5)</f>
        <v>6.8500000000000005E-2</v>
      </c>
      <c r="Q5" s="12">
        <f>AVERAGE(I5:K5)</f>
        <v>9.2033333333333342E-2</v>
      </c>
      <c r="R5" s="12">
        <f>AVERAGE(L5:N5)</f>
        <v>0.12906666666666666</v>
      </c>
      <c r="S5" s="8"/>
    </row>
    <row r="6" spans="1:50" x14ac:dyDescent="0.2">
      <c r="A6" s="15">
        <v>1</v>
      </c>
      <c r="B6" s="11">
        <v>24.2</v>
      </c>
      <c r="C6" s="11">
        <v>4.4600000000000001E-2</v>
      </c>
      <c r="D6" s="11">
        <v>4.6199999999999998E-2</v>
      </c>
      <c r="E6" s="11">
        <v>4.4400000000000002E-2</v>
      </c>
      <c r="F6" s="11">
        <v>7.8600000000000003E-2</v>
      </c>
      <c r="G6" s="11">
        <v>6.25E-2</v>
      </c>
      <c r="H6" s="11">
        <v>6.4899999999999999E-2</v>
      </c>
      <c r="I6" s="11">
        <v>0.1071</v>
      </c>
      <c r="J6" s="11">
        <v>0.1047</v>
      </c>
      <c r="K6" s="11">
        <v>9.5899999999999999E-2</v>
      </c>
      <c r="L6" s="11">
        <v>0.1832</v>
      </c>
      <c r="M6" s="11">
        <v>0.18279999999999999</v>
      </c>
      <c r="N6" s="11">
        <v>0.11020000000000001</v>
      </c>
      <c r="O6" s="12">
        <f t="shared" si="0"/>
        <v>4.5066666666666665E-2</v>
      </c>
      <c r="P6" s="12">
        <f t="shared" ref="P6:P33" si="1">AVERAGE(F6:H6)</f>
        <v>6.8666666666666668E-2</v>
      </c>
      <c r="Q6" s="12">
        <f t="shared" ref="Q6:Q33" si="2">AVERAGE(I6:K6)</f>
        <v>0.10256666666666665</v>
      </c>
      <c r="R6" s="12">
        <f t="shared" ref="R6:R33" si="3">AVERAGE(L6:N6)</f>
        <v>0.15873333333333334</v>
      </c>
      <c r="S6" s="8"/>
    </row>
    <row r="7" spans="1:50" x14ac:dyDescent="0.2">
      <c r="A7" s="15">
        <v>2</v>
      </c>
      <c r="B7" s="11">
        <v>24.2</v>
      </c>
      <c r="C7" s="11">
        <v>4.4499999999999998E-2</v>
      </c>
      <c r="D7" s="11">
        <v>4.58E-2</v>
      </c>
      <c r="E7" s="11">
        <v>4.4400000000000002E-2</v>
      </c>
      <c r="F7" s="11">
        <v>7.8100000000000003E-2</v>
      </c>
      <c r="G7" s="11">
        <v>6.2E-2</v>
      </c>
      <c r="H7" s="11">
        <v>6.5500000000000003E-2</v>
      </c>
      <c r="I7" s="11">
        <v>0.1198</v>
      </c>
      <c r="J7" s="11">
        <v>0.1172</v>
      </c>
      <c r="K7" s="11">
        <v>0.1051</v>
      </c>
      <c r="L7" s="11">
        <v>0.21579999999999999</v>
      </c>
      <c r="M7" s="11">
        <v>0.2152</v>
      </c>
      <c r="N7" s="11">
        <v>0.13900000000000001</v>
      </c>
      <c r="O7" s="12">
        <f t="shared" si="0"/>
        <v>4.4899999999999995E-2</v>
      </c>
      <c r="P7" s="12">
        <f t="shared" si="1"/>
        <v>6.8533333333333335E-2</v>
      </c>
      <c r="Q7" s="12">
        <f t="shared" si="2"/>
        <v>0.11403333333333332</v>
      </c>
      <c r="R7" s="12">
        <f t="shared" si="3"/>
        <v>0.19000000000000003</v>
      </c>
      <c r="S7" s="8"/>
    </row>
    <row r="8" spans="1:50" x14ac:dyDescent="0.2">
      <c r="A8" s="15">
        <v>3</v>
      </c>
      <c r="B8" s="11">
        <v>24.1</v>
      </c>
      <c r="C8" s="11">
        <v>4.4699999999999997E-2</v>
      </c>
      <c r="D8" s="11">
        <v>4.5999999999999999E-2</v>
      </c>
      <c r="E8" s="11">
        <v>4.4600000000000001E-2</v>
      </c>
      <c r="F8" s="11">
        <v>7.6799999999999993E-2</v>
      </c>
      <c r="G8" s="11">
        <v>6.2E-2</v>
      </c>
      <c r="H8" s="11">
        <v>6.7900000000000002E-2</v>
      </c>
      <c r="I8" s="11">
        <v>0.1328</v>
      </c>
      <c r="J8" s="11">
        <v>0.1298</v>
      </c>
      <c r="K8" s="11">
        <v>0.1137</v>
      </c>
      <c r="L8" s="11">
        <v>0.24859999999999999</v>
      </c>
      <c r="M8" s="11">
        <v>0.25030000000000002</v>
      </c>
      <c r="N8" s="11">
        <v>0.17</v>
      </c>
      <c r="O8" s="12">
        <f t="shared" si="0"/>
        <v>4.5100000000000001E-2</v>
      </c>
      <c r="P8" s="12">
        <f t="shared" si="1"/>
        <v>6.8900000000000003E-2</v>
      </c>
      <c r="Q8" s="12">
        <f t="shared" si="2"/>
        <v>0.12543333333333331</v>
      </c>
      <c r="R8" s="12">
        <f t="shared" si="3"/>
        <v>0.22296666666666667</v>
      </c>
      <c r="S8" s="8"/>
    </row>
    <row r="9" spans="1:50" x14ac:dyDescent="0.2">
      <c r="A9" s="15">
        <v>4</v>
      </c>
      <c r="B9" s="11">
        <v>24</v>
      </c>
      <c r="C9" s="11">
        <v>4.4999999999999998E-2</v>
      </c>
      <c r="D9" s="11">
        <v>4.5999999999999999E-2</v>
      </c>
      <c r="E9" s="11">
        <v>4.48E-2</v>
      </c>
      <c r="F9" s="11">
        <v>7.6300000000000007E-2</v>
      </c>
      <c r="G9" s="11">
        <v>6.4799999999999996E-2</v>
      </c>
      <c r="H9" s="11">
        <v>6.9500000000000006E-2</v>
      </c>
      <c r="I9" s="11">
        <v>0.14660000000000001</v>
      </c>
      <c r="J9" s="11">
        <v>0.14249999999999999</v>
      </c>
      <c r="K9" s="11">
        <v>0.12859999999999999</v>
      </c>
      <c r="L9" s="11">
        <v>0.28589999999999999</v>
      </c>
      <c r="M9" s="11">
        <v>0.28510000000000002</v>
      </c>
      <c r="N9" s="11">
        <v>0.20230000000000001</v>
      </c>
      <c r="O9" s="12">
        <f t="shared" si="0"/>
        <v>4.526666666666667E-2</v>
      </c>
      <c r="P9" s="12">
        <f t="shared" si="1"/>
        <v>7.0199999999999999E-2</v>
      </c>
      <c r="Q9" s="12">
        <f t="shared" si="2"/>
        <v>0.13923333333333335</v>
      </c>
      <c r="R9" s="12">
        <f t="shared" si="3"/>
        <v>0.25776666666666664</v>
      </c>
      <c r="S9" s="8"/>
    </row>
    <row r="10" spans="1:50" x14ac:dyDescent="0.2">
      <c r="A10" s="15">
        <v>5</v>
      </c>
      <c r="B10" s="11">
        <v>24</v>
      </c>
      <c r="C10" s="11">
        <v>4.4699999999999997E-2</v>
      </c>
      <c r="D10" s="11">
        <v>4.6100000000000002E-2</v>
      </c>
      <c r="E10" s="11">
        <v>4.5100000000000001E-2</v>
      </c>
      <c r="F10" s="11">
        <v>7.2599999999999998E-2</v>
      </c>
      <c r="G10" s="11">
        <v>6.5500000000000003E-2</v>
      </c>
      <c r="H10" s="11">
        <v>7.0300000000000001E-2</v>
      </c>
      <c r="I10" s="11">
        <v>0.16139999999999999</v>
      </c>
      <c r="J10" s="11">
        <v>0.15659999999999999</v>
      </c>
      <c r="K10" s="11">
        <v>0.13830000000000001</v>
      </c>
      <c r="L10" s="11">
        <v>0.32340000000000002</v>
      </c>
      <c r="M10" s="11">
        <v>0.32079999999999997</v>
      </c>
      <c r="N10" s="11">
        <v>0.23680000000000001</v>
      </c>
      <c r="O10" s="12">
        <f t="shared" si="0"/>
        <v>4.53E-2</v>
      </c>
      <c r="P10" s="12">
        <f t="shared" si="1"/>
        <v>6.9466666666666663E-2</v>
      </c>
      <c r="Q10" s="12">
        <f t="shared" si="2"/>
        <v>0.15209999999999999</v>
      </c>
      <c r="R10" s="12">
        <f t="shared" si="3"/>
        <v>0.29366666666666669</v>
      </c>
      <c r="S10" s="8"/>
    </row>
    <row r="11" spans="1:50" x14ac:dyDescent="0.2">
      <c r="A11" s="15">
        <v>6</v>
      </c>
      <c r="B11" s="11">
        <v>23.9</v>
      </c>
      <c r="C11" s="11">
        <v>4.4999999999999998E-2</v>
      </c>
      <c r="D11" s="11">
        <v>4.58E-2</v>
      </c>
      <c r="E11" s="11">
        <v>4.4999999999999998E-2</v>
      </c>
      <c r="F11" s="11">
        <v>6.6900000000000001E-2</v>
      </c>
      <c r="G11" s="11">
        <v>6.54E-2</v>
      </c>
      <c r="H11" s="11">
        <v>7.1199999999999999E-2</v>
      </c>
      <c r="I11" s="11">
        <v>0.17599999999999999</v>
      </c>
      <c r="J11" s="11">
        <v>0.17030000000000001</v>
      </c>
      <c r="K11" s="11">
        <v>0.15060000000000001</v>
      </c>
      <c r="L11" s="11">
        <v>0.36259999999999998</v>
      </c>
      <c r="M11" s="11">
        <v>0.3589</v>
      </c>
      <c r="N11" s="11">
        <v>0.27210000000000001</v>
      </c>
      <c r="O11" s="12">
        <f t="shared" si="0"/>
        <v>4.5266666666666656E-2</v>
      </c>
      <c r="P11" s="12">
        <f t="shared" si="1"/>
        <v>6.7833333333333343E-2</v>
      </c>
      <c r="Q11" s="12">
        <f t="shared" si="2"/>
        <v>0.16563333333333333</v>
      </c>
      <c r="R11" s="12">
        <f t="shared" si="3"/>
        <v>0.33119999999999999</v>
      </c>
      <c r="S11" s="8"/>
    </row>
    <row r="12" spans="1:50" x14ac:dyDescent="0.2">
      <c r="A12" s="15">
        <v>7</v>
      </c>
      <c r="B12" s="11">
        <v>23.9</v>
      </c>
      <c r="C12" s="11">
        <v>4.5100000000000001E-2</v>
      </c>
      <c r="D12" s="11">
        <v>4.5900000000000003E-2</v>
      </c>
      <c r="E12" s="11">
        <v>4.4999999999999998E-2</v>
      </c>
      <c r="F12" s="11">
        <v>6.7100000000000007E-2</v>
      </c>
      <c r="G12" s="11">
        <v>6.6400000000000001E-2</v>
      </c>
      <c r="H12" s="11">
        <v>7.0300000000000001E-2</v>
      </c>
      <c r="I12" s="11">
        <v>0.19139999999999999</v>
      </c>
      <c r="J12" s="11">
        <v>0.1852</v>
      </c>
      <c r="K12" s="11">
        <v>0.16470000000000001</v>
      </c>
      <c r="L12" s="11">
        <v>0.40250000000000002</v>
      </c>
      <c r="M12" s="11">
        <v>0.39979999999999999</v>
      </c>
      <c r="N12" s="11">
        <v>0.30869999999999997</v>
      </c>
      <c r="O12" s="12">
        <f t="shared" si="0"/>
        <v>4.5333333333333337E-2</v>
      </c>
      <c r="P12" s="12">
        <f t="shared" si="1"/>
        <v>6.7933333333333332E-2</v>
      </c>
      <c r="Q12" s="12">
        <f t="shared" si="2"/>
        <v>0.18043333333333333</v>
      </c>
      <c r="R12" s="12">
        <f t="shared" si="3"/>
        <v>0.37033333333333335</v>
      </c>
      <c r="S12" s="8"/>
    </row>
    <row r="13" spans="1:50" x14ac:dyDescent="0.2">
      <c r="A13" s="15">
        <v>8</v>
      </c>
      <c r="B13" s="11">
        <v>23.8</v>
      </c>
      <c r="C13" s="11">
        <v>4.4999999999999998E-2</v>
      </c>
      <c r="D13" s="11">
        <v>4.58E-2</v>
      </c>
      <c r="E13" s="11">
        <v>4.5100000000000001E-2</v>
      </c>
      <c r="F13" s="11">
        <v>6.7299999999999999E-2</v>
      </c>
      <c r="G13" s="11">
        <v>6.6400000000000001E-2</v>
      </c>
      <c r="H13" s="11">
        <v>7.0000000000000007E-2</v>
      </c>
      <c r="I13" s="11">
        <v>0.20780000000000001</v>
      </c>
      <c r="J13" s="11">
        <v>0.20100000000000001</v>
      </c>
      <c r="K13" s="11">
        <v>0.1789</v>
      </c>
      <c r="L13" s="11">
        <v>0.44519999999999998</v>
      </c>
      <c r="M13" s="11">
        <v>0.44169999999999998</v>
      </c>
      <c r="N13" s="11">
        <v>0.34560000000000002</v>
      </c>
      <c r="O13" s="12">
        <f t="shared" si="0"/>
        <v>4.53E-2</v>
      </c>
      <c r="P13" s="12">
        <f t="shared" si="1"/>
        <v>6.7900000000000002E-2</v>
      </c>
      <c r="Q13" s="12">
        <f t="shared" si="2"/>
        <v>0.19590000000000005</v>
      </c>
      <c r="R13" s="12">
        <f t="shared" si="3"/>
        <v>0.41083333333333333</v>
      </c>
      <c r="S13" s="8"/>
    </row>
    <row r="14" spans="1:50" x14ac:dyDescent="0.2">
      <c r="A14" s="15">
        <v>9</v>
      </c>
      <c r="B14" s="11">
        <v>23.8</v>
      </c>
      <c r="C14" s="11">
        <v>4.48E-2</v>
      </c>
      <c r="D14" s="11">
        <v>4.5900000000000003E-2</v>
      </c>
      <c r="E14" s="11">
        <v>4.4900000000000002E-2</v>
      </c>
      <c r="F14" s="11">
        <v>6.7599999999999993E-2</v>
      </c>
      <c r="G14" s="11">
        <v>6.6799999999999998E-2</v>
      </c>
      <c r="H14" s="11">
        <v>6.9699999999999998E-2</v>
      </c>
      <c r="I14" s="11">
        <v>0.22320000000000001</v>
      </c>
      <c r="J14" s="11">
        <v>0.21529999999999999</v>
      </c>
      <c r="K14" s="11">
        <v>0.1918</v>
      </c>
      <c r="L14" s="11">
        <v>0.48720000000000002</v>
      </c>
      <c r="M14" s="11">
        <v>0.48420000000000002</v>
      </c>
      <c r="N14" s="11">
        <v>0.3856</v>
      </c>
      <c r="O14" s="12">
        <f t="shared" si="0"/>
        <v>4.5199999999999997E-2</v>
      </c>
      <c r="P14" s="12">
        <f t="shared" si="1"/>
        <v>6.8033333333333335E-2</v>
      </c>
      <c r="Q14" s="12">
        <f t="shared" si="2"/>
        <v>0.21009999999999998</v>
      </c>
      <c r="R14" s="12">
        <f t="shared" si="3"/>
        <v>0.45233333333333331</v>
      </c>
      <c r="S14" s="8"/>
    </row>
    <row r="15" spans="1:50" x14ac:dyDescent="0.2">
      <c r="A15" s="15">
        <v>10</v>
      </c>
      <c r="B15" s="11">
        <v>23.8</v>
      </c>
      <c r="C15" s="11">
        <v>4.48E-2</v>
      </c>
      <c r="D15" s="11">
        <v>4.5699999999999998E-2</v>
      </c>
      <c r="E15" s="11">
        <v>4.4900000000000002E-2</v>
      </c>
      <c r="F15" s="11">
        <v>6.7199999999999996E-2</v>
      </c>
      <c r="G15" s="11">
        <v>6.7000000000000004E-2</v>
      </c>
      <c r="H15" s="11">
        <v>7.1099999999999997E-2</v>
      </c>
      <c r="I15" s="11">
        <v>0.23960000000000001</v>
      </c>
      <c r="J15" s="11">
        <v>0.23169999999999999</v>
      </c>
      <c r="K15" s="11">
        <v>0.2021</v>
      </c>
      <c r="L15" s="11">
        <v>0.53139999999999998</v>
      </c>
      <c r="M15" s="11">
        <v>0.5282</v>
      </c>
      <c r="N15" s="11">
        <v>0.42449999999999999</v>
      </c>
      <c r="O15" s="12">
        <f t="shared" si="0"/>
        <v>4.5133333333333331E-2</v>
      </c>
      <c r="P15" s="12">
        <f t="shared" si="1"/>
        <v>6.8433333333333332E-2</v>
      </c>
      <c r="Q15" s="12">
        <f t="shared" si="2"/>
        <v>0.22446666666666668</v>
      </c>
      <c r="R15" s="12">
        <f t="shared" si="3"/>
        <v>0.49470000000000008</v>
      </c>
      <c r="S15" s="8"/>
    </row>
    <row r="16" spans="1:50" x14ac:dyDescent="0.2">
      <c r="A16" s="15">
        <v>11</v>
      </c>
      <c r="B16" s="11">
        <v>23.7</v>
      </c>
      <c r="C16" s="11">
        <v>4.4699999999999997E-2</v>
      </c>
      <c r="D16" s="11">
        <v>4.6199999999999998E-2</v>
      </c>
      <c r="E16" s="11">
        <v>4.4900000000000002E-2</v>
      </c>
      <c r="F16" s="11">
        <v>6.7199999999999996E-2</v>
      </c>
      <c r="G16" s="11">
        <v>6.6699999999999995E-2</v>
      </c>
      <c r="H16" s="11">
        <v>6.8400000000000002E-2</v>
      </c>
      <c r="I16" s="11">
        <v>0.25650000000000001</v>
      </c>
      <c r="J16" s="11">
        <v>0.24690000000000001</v>
      </c>
      <c r="K16" s="11">
        <v>0.21310000000000001</v>
      </c>
      <c r="L16" s="11">
        <v>0.5746</v>
      </c>
      <c r="M16" s="11">
        <v>0.57340000000000002</v>
      </c>
      <c r="N16" s="11">
        <v>0.46300000000000002</v>
      </c>
      <c r="O16" s="12">
        <f t="shared" si="0"/>
        <v>4.526666666666667E-2</v>
      </c>
      <c r="P16" s="12">
        <f t="shared" si="1"/>
        <v>6.7433333333333331E-2</v>
      </c>
      <c r="Q16" s="12">
        <f t="shared" si="2"/>
        <v>0.23883333333333337</v>
      </c>
      <c r="R16" s="12">
        <f t="shared" si="3"/>
        <v>0.53700000000000003</v>
      </c>
      <c r="S16" s="8"/>
    </row>
    <row r="17" spans="1:19" x14ac:dyDescent="0.2">
      <c r="A17" s="15">
        <v>12</v>
      </c>
      <c r="B17" s="11">
        <v>23.7</v>
      </c>
      <c r="C17" s="11">
        <v>4.4699999999999997E-2</v>
      </c>
      <c r="D17" s="11">
        <v>4.5900000000000003E-2</v>
      </c>
      <c r="E17" s="11">
        <v>4.4999999999999998E-2</v>
      </c>
      <c r="F17" s="11">
        <v>6.7400000000000002E-2</v>
      </c>
      <c r="G17" s="11">
        <v>6.7100000000000007E-2</v>
      </c>
      <c r="H17" s="11">
        <v>6.8099999999999994E-2</v>
      </c>
      <c r="I17" s="11">
        <v>0.2722</v>
      </c>
      <c r="J17" s="11">
        <v>0.26300000000000001</v>
      </c>
      <c r="K17" s="11">
        <v>0.2238</v>
      </c>
      <c r="L17" s="11">
        <v>0.62260000000000004</v>
      </c>
      <c r="M17" s="11">
        <v>0.61580000000000001</v>
      </c>
      <c r="N17" s="11">
        <v>0.50229999999999997</v>
      </c>
      <c r="O17" s="12">
        <f t="shared" si="0"/>
        <v>4.5199999999999997E-2</v>
      </c>
      <c r="P17" s="12">
        <f t="shared" si="1"/>
        <v>6.7533333333333334E-2</v>
      </c>
      <c r="Q17" s="12">
        <f t="shared" si="2"/>
        <v>0.253</v>
      </c>
      <c r="R17" s="12">
        <f t="shared" si="3"/>
        <v>0.58023333333333327</v>
      </c>
      <c r="S17" s="8"/>
    </row>
    <row r="18" spans="1:19" x14ac:dyDescent="0.2">
      <c r="A18" s="15">
        <v>13</v>
      </c>
      <c r="B18" s="11">
        <v>23.7</v>
      </c>
      <c r="C18" s="11">
        <v>4.5199999999999997E-2</v>
      </c>
      <c r="D18" s="11">
        <v>4.5900000000000003E-2</v>
      </c>
      <c r="E18" s="11">
        <v>4.4999999999999998E-2</v>
      </c>
      <c r="F18" s="11">
        <v>6.7400000000000002E-2</v>
      </c>
      <c r="G18" s="11">
        <v>6.7400000000000002E-2</v>
      </c>
      <c r="H18" s="11">
        <v>6.83E-2</v>
      </c>
      <c r="I18" s="11">
        <v>0.28849999999999998</v>
      </c>
      <c r="J18" s="11">
        <v>0.2792</v>
      </c>
      <c r="K18" s="11">
        <v>0.23569999999999999</v>
      </c>
      <c r="L18" s="11">
        <v>0.66649999999999998</v>
      </c>
      <c r="M18" s="11">
        <v>0.66259999999999997</v>
      </c>
      <c r="N18" s="11">
        <v>0.54110000000000003</v>
      </c>
      <c r="O18" s="12">
        <f t="shared" si="0"/>
        <v>4.5366666666666666E-2</v>
      </c>
      <c r="P18" s="12">
        <f t="shared" si="1"/>
        <v>6.7699999999999996E-2</v>
      </c>
      <c r="Q18" s="12">
        <f t="shared" si="2"/>
        <v>0.26779999999999998</v>
      </c>
      <c r="R18" s="12">
        <f t="shared" si="3"/>
        <v>0.62340000000000007</v>
      </c>
      <c r="S18" s="8"/>
    </row>
    <row r="19" spans="1:19" x14ac:dyDescent="0.2">
      <c r="A19" s="15">
        <v>14</v>
      </c>
      <c r="B19" s="11">
        <v>23.7</v>
      </c>
      <c r="C19" s="11">
        <v>4.4499999999999998E-2</v>
      </c>
      <c r="D19" s="11">
        <v>4.5900000000000003E-2</v>
      </c>
      <c r="E19" s="11">
        <v>4.5199999999999997E-2</v>
      </c>
      <c r="F19" s="11">
        <v>6.7699999999999996E-2</v>
      </c>
      <c r="G19" s="11">
        <v>6.7299999999999999E-2</v>
      </c>
      <c r="H19" s="11">
        <v>6.8500000000000005E-2</v>
      </c>
      <c r="I19" s="11">
        <v>0.30649999999999999</v>
      </c>
      <c r="J19" s="11">
        <v>0.29459999999999997</v>
      </c>
      <c r="K19" s="11">
        <v>0.24790000000000001</v>
      </c>
      <c r="L19" s="11">
        <v>0.71319999999999995</v>
      </c>
      <c r="M19" s="11">
        <v>0.70879999999999999</v>
      </c>
      <c r="N19" s="11">
        <v>0.58209999999999995</v>
      </c>
      <c r="O19" s="12">
        <f t="shared" si="0"/>
        <v>4.5199999999999997E-2</v>
      </c>
      <c r="P19" s="12">
        <f t="shared" si="1"/>
        <v>6.7833333333333343E-2</v>
      </c>
      <c r="Q19" s="12">
        <f t="shared" si="2"/>
        <v>0.28299999999999997</v>
      </c>
      <c r="R19" s="12">
        <f t="shared" si="3"/>
        <v>0.66803333333333326</v>
      </c>
      <c r="S19" s="8"/>
    </row>
    <row r="20" spans="1:19" x14ac:dyDescent="0.2">
      <c r="A20" s="15">
        <v>15</v>
      </c>
      <c r="B20" s="11">
        <v>23.7</v>
      </c>
      <c r="C20" s="11">
        <v>4.48E-2</v>
      </c>
      <c r="D20" s="11">
        <v>4.58E-2</v>
      </c>
      <c r="E20" s="11">
        <v>4.5499999999999999E-2</v>
      </c>
      <c r="F20" s="11">
        <v>6.7299999999999999E-2</v>
      </c>
      <c r="G20" s="11">
        <v>6.7599999999999993E-2</v>
      </c>
      <c r="H20" s="11">
        <v>6.8099999999999994E-2</v>
      </c>
      <c r="I20" s="11">
        <v>0.32190000000000002</v>
      </c>
      <c r="J20" s="11">
        <v>0.30969999999999998</v>
      </c>
      <c r="K20" s="11">
        <v>0.26179999999999998</v>
      </c>
      <c r="L20" s="11">
        <v>0.75919999999999999</v>
      </c>
      <c r="M20" s="11">
        <v>0.75639999999999996</v>
      </c>
      <c r="N20" s="11">
        <v>0.61890000000000001</v>
      </c>
      <c r="O20" s="12">
        <f t="shared" si="0"/>
        <v>4.5366666666666666E-2</v>
      </c>
      <c r="P20" s="12">
        <f t="shared" si="1"/>
        <v>6.7666666666666667E-2</v>
      </c>
      <c r="Q20" s="12">
        <f t="shared" si="2"/>
        <v>0.29780000000000001</v>
      </c>
      <c r="R20" s="12">
        <f t="shared" si="3"/>
        <v>0.71150000000000002</v>
      </c>
      <c r="S20" s="8"/>
    </row>
    <row r="21" spans="1:19" x14ac:dyDescent="0.2">
      <c r="A21" s="15">
        <v>16</v>
      </c>
      <c r="B21" s="11">
        <v>23.7</v>
      </c>
      <c r="C21" s="11">
        <v>4.4499999999999998E-2</v>
      </c>
      <c r="D21" s="11">
        <v>4.58E-2</v>
      </c>
      <c r="E21" s="11">
        <v>4.5400000000000003E-2</v>
      </c>
      <c r="F21" s="11">
        <v>6.7599999999999993E-2</v>
      </c>
      <c r="G21" s="11">
        <v>6.7400000000000002E-2</v>
      </c>
      <c r="H21" s="11">
        <v>6.7799999999999999E-2</v>
      </c>
      <c r="I21" s="11">
        <v>0.33800000000000002</v>
      </c>
      <c r="J21" s="11">
        <v>0.32700000000000001</v>
      </c>
      <c r="K21" s="11">
        <v>0.27479999999999999</v>
      </c>
      <c r="L21" s="11">
        <v>0.80730000000000002</v>
      </c>
      <c r="M21" s="11">
        <v>0.80010000000000003</v>
      </c>
      <c r="N21" s="11">
        <v>0.66010000000000002</v>
      </c>
      <c r="O21" s="12">
        <f t="shared" si="0"/>
        <v>4.5233333333333327E-2</v>
      </c>
      <c r="P21" s="12">
        <f t="shared" si="1"/>
        <v>6.7600000000000007E-2</v>
      </c>
      <c r="Q21" s="12">
        <f t="shared" si="2"/>
        <v>0.31326666666666664</v>
      </c>
      <c r="R21" s="12">
        <f t="shared" si="3"/>
        <v>0.75583333333333336</v>
      </c>
      <c r="S21" s="8"/>
    </row>
    <row r="22" spans="1:19" x14ac:dyDescent="0.2">
      <c r="A22" s="15">
        <v>17</v>
      </c>
      <c r="B22" s="11">
        <v>23.7</v>
      </c>
      <c r="C22" s="11">
        <v>4.48E-2</v>
      </c>
      <c r="D22" s="11">
        <v>4.5999999999999999E-2</v>
      </c>
      <c r="E22" s="11">
        <v>4.5400000000000003E-2</v>
      </c>
      <c r="F22" s="11">
        <v>6.7799999999999999E-2</v>
      </c>
      <c r="G22" s="11">
        <v>6.8199999999999997E-2</v>
      </c>
      <c r="H22" s="11">
        <v>6.7599999999999993E-2</v>
      </c>
      <c r="I22" s="11">
        <v>0.35570000000000002</v>
      </c>
      <c r="J22" s="11">
        <v>0.3422</v>
      </c>
      <c r="K22" s="11">
        <v>0.2893</v>
      </c>
      <c r="L22" s="11">
        <v>0.85240000000000005</v>
      </c>
      <c r="M22" s="11">
        <v>0.84719999999999995</v>
      </c>
      <c r="N22" s="11">
        <v>0.70120000000000005</v>
      </c>
      <c r="O22" s="12">
        <f t="shared" si="0"/>
        <v>4.5399999999999996E-2</v>
      </c>
      <c r="P22" s="12">
        <f t="shared" si="1"/>
        <v>6.7866666666666672E-2</v>
      </c>
      <c r="Q22" s="12">
        <f t="shared" si="2"/>
        <v>0.32906666666666667</v>
      </c>
      <c r="R22" s="12">
        <f t="shared" si="3"/>
        <v>0.80026666666666679</v>
      </c>
      <c r="S22" s="8"/>
    </row>
    <row r="23" spans="1:19" x14ac:dyDescent="0.2">
      <c r="A23" s="15">
        <v>18</v>
      </c>
      <c r="B23" s="11">
        <v>23.7</v>
      </c>
      <c r="C23" s="11">
        <v>4.4699999999999997E-2</v>
      </c>
      <c r="D23" s="11">
        <v>4.5900000000000003E-2</v>
      </c>
      <c r="E23" s="11">
        <v>4.53E-2</v>
      </c>
      <c r="F23" s="11">
        <v>6.7799999999999999E-2</v>
      </c>
      <c r="G23" s="11">
        <v>6.8400000000000002E-2</v>
      </c>
      <c r="H23" s="11">
        <v>6.7699999999999996E-2</v>
      </c>
      <c r="I23" s="11">
        <v>0.37140000000000001</v>
      </c>
      <c r="J23" s="11">
        <v>0.35809999999999997</v>
      </c>
      <c r="K23" s="11">
        <v>0.30330000000000001</v>
      </c>
      <c r="L23" s="11">
        <v>0.89810000000000001</v>
      </c>
      <c r="M23" s="11">
        <v>0.89280000000000004</v>
      </c>
      <c r="N23" s="11">
        <v>0.74070000000000003</v>
      </c>
      <c r="O23" s="12">
        <f t="shared" si="0"/>
        <v>4.53E-2</v>
      </c>
      <c r="P23" s="12">
        <f t="shared" si="1"/>
        <v>6.7966666666666661E-2</v>
      </c>
      <c r="Q23" s="12">
        <f t="shared" si="2"/>
        <v>0.34426666666666667</v>
      </c>
      <c r="R23" s="12">
        <f t="shared" si="3"/>
        <v>0.84386666666666665</v>
      </c>
      <c r="S23" s="8"/>
    </row>
    <row r="24" spans="1:19" x14ac:dyDescent="0.2">
      <c r="A24" s="15">
        <v>19</v>
      </c>
      <c r="B24" s="11">
        <v>23.7</v>
      </c>
      <c r="C24" s="11">
        <v>4.48E-2</v>
      </c>
      <c r="D24" s="11">
        <v>4.5999999999999999E-2</v>
      </c>
      <c r="E24" s="11">
        <v>4.5499999999999999E-2</v>
      </c>
      <c r="F24" s="11">
        <v>6.7400000000000002E-2</v>
      </c>
      <c r="G24" s="11">
        <v>6.88E-2</v>
      </c>
      <c r="H24" s="11">
        <v>6.7699999999999996E-2</v>
      </c>
      <c r="I24" s="11">
        <v>0.39300000000000002</v>
      </c>
      <c r="J24" s="11">
        <v>0.37419999999999998</v>
      </c>
      <c r="K24" s="11">
        <v>0.31609999999999999</v>
      </c>
      <c r="L24" s="11">
        <v>0.94520000000000004</v>
      </c>
      <c r="M24" s="11">
        <v>0.93969999999999998</v>
      </c>
      <c r="N24" s="11">
        <v>0.78210000000000002</v>
      </c>
      <c r="O24" s="12">
        <f t="shared" si="0"/>
        <v>4.5433333333333326E-2</v>
      </c>
      <c r="P24" s="12">
        <f t="shared" si="1"/>
        <v>6.7966666666666661E-2</v>
      </c>
      <c r="Q24" s="12">
        <f t="shared" si="2"/>
        <v>0.36109999999999998</v>
      </c>
      <c r="R24" s="12">
        <f t="shared" si="3"/>
        <v>0.8889999999999999</v>
      </c>
      <c r="S24" s="8"/>
    </row>
    <row r="25" spans="1:19" x14ac:dyDescent="0.2">
      <c r="A25" s="15">
        <v>20</v>
      </c>
      <c r="B25" s="11">
        <v>23.7</v>
      </c>
      <c r="C25" s="11">
        <v>4.4499999999999998E-2</v>
      </c>
      <c r="D25" s="11">
        <v>4.5999999999999999E-2</v>
      </c>
      <c r="E25" s="11">
        <v>4.5499999999999999E-2</v>
      </c>
      <c r="F25" s="11">
        <v>6.8000000000000005E-2</v>
      </c>
      <c r="G25" s="11">
        <v>6.9400000000000003E-2</v>
      </c>
      <c r="H25" s="11">
        <v>6.8000000000000005E-2</v>
      </c>
      <c r="I25" s="11">
        <v>0.40439999999999998</v>
      </c>
      <c r="J25" s="11">
        <v>0.38929999999999998</v>
      </c>
      <c r="K25" s="11">
        <v>0.33029999999999998</v>
      </c>
      <c r="L25" s="11">
        <v>0.99729999999999996</v>
      </c>
      <c r="M25" s="11">
        <v>0.98319999999999996</v>
      </c>
      <c r="N25" s="11">
        <v>0.82250000000000001</v>
      </c>
      <c r="O25" s="12">
        <f t="shared" si="0"/>
        <v>4.5333333333333337E-2</v>
      </c>
      <c r="P25" s="12">
        <f t="shared" si="1"/>
        <v>6.8466666666666676E-2</v>
      </c>
      <c r="Q25" s="12">
        <f t="shared" si="2"/>
        <v>0.37466666666666665</v>
      </c>
      <c r="R25" s="12">
        <f t="shared" si="3"/>
        <v>0.93433333333333335</v>
      </c>
      <c r="S25" s="8"/>
    </row>
    <row r="26" spans="1:19" x14ac:dyDescent="0.2">
      <c r="A26" s="15">
        <v>21</v>
      </c>
      <c r="B26" s="11">
        <v>23.7</v>
      </c>
      <c r="C26" s="11">
        <v>4.4900000000000002E-2</v>
      </c>
      <c r="D26" s="11">
        <v>4.6199999999999998E-2</v>
      </c>
      <c r="E26" s="11">
        <v>4.53E-2</v>
      </c>
      <c r="F26" s="11">
        <v>6.7900000000000002E-2</v>
      </c>
      <c r="G26" s="11">
        <v>7.0099999999999996E-2</v>
      </c>
      <c r="H26" s="11">
        <v>6.7799999999999999E-2</v>
      </c>
      <c r="I26" s="11">
        <v>0.41970000000000002</v>
      </c>
      <c r="J26" s="11">
        <v>0.40610000000000002</v>
      </c>
      <c r="K26" s="11">
        <v>0.34510000000000002</v>
      </c>
      <c r="L26" s="11">
        <v>1.0409999999999999</v>
      </c>
      <c r="M26" s="11">
        <v>1.0321</v>
      </c>
      <c r="N26" s="11">
        <v>0.8619</v>
      </c>
      <c r="O26" s="12">
        <f t="shared" si="0"/>
        <v>4.5466666666666662E-2</v>
      </c>
      <c r="P26" s="12">
        <f t="shared" si="1"/>
        <v>6.8600000000000008E-2</v>
      </c>
      <c r="Q26" s="12">
        <f t="shared" si="2"/>
        <v>0.39030000000000004</v>
      </c>
      <c r="R26" s="12">
        <f t="shared" si="3"/>
        <v>0.97833333333333339</v>
      </c>
      <c r="S26" s="8"/>
    </row>
    <row r="27" spans="1:19" x14ac:dyDescent="0.2">
      <c r="A27" s="15">
        <v>22</v>
      </c>
      <c r="B27" s="11">
        <v>23.7</v>
      </c>
      <c r="C27" s="11">
        <v>4.4499999999999998E-2</v>
      </c>
      <c r="D27" s="11">
        <v>4.65E-2</v>
      </c>
      <c r="E27" s="11">
        <v>4.5199999999999997E-2</v>
      </c>
      <c r="F27" s="11">
        <v>6.7799999999999999E-2</v>
      </c>
      <c r="G27" s="11">
        <v>7.0000000000000007E-2</v>
      </c>
      <c r="H27" s="11">
        <v>6.7699999999999996E-2</v>
      </c>
      <c r="I27" s="11">
        <v>0.43609999999999999</v>
      </c>
      <c r="J27" s="11">
        <v>0.42049999999999998</v>
      </c>
      <c r="K27" s="11">
        <v>0.3584</v>
      </c>
      <c r="L27" s="11">
        <v>1.0874999999999999</v>
      </c>
      <c r="M27" s="11">
        <v>1.0770999999999999</v>
      </c>
      <c r="N27" s="11">
        <v>0.90010000000000001</v>
      </c>
      <c r="O27" s="12">
        <f t="shared" si="0"/>
        <v>4.5399999999999996E-2</v>
      </c>
      <c r="P27" s="12">
        <f t="shared" si="1"/>
        <v>6.8500000000000005E-2</v>
      </c>
      <c r="Q27" s="12">
        <f t="shared" si="2"/>
        <v>0.40500000000000003</v>
      </c>
      <c r="R27" s="12">
        <f t="shared" si="3"/>
        <v>1.0215666666666667</v>
      </c>
      <c r="S27" s="8"/>
    </row>
    <row r="28" spans="1:19" x14ac:dyDescent="0.2">
      <c r="A28" s="15">
        <v>23</v>
      </c>
      <c r="B28" s="11">
        <v>23.7</v>
      </c>
      <c r="C28" s="11">
        <v>4.4900000000000002E-2</v>
      </c>
      <c r="D28" s="11">
        <v>4.6100000000000002E-2</v>
      </c>
      <c r="E28" s="11">
        <v>4.5100000000000001E-2</v>
      </c>
      <c r="F28" s="11">
        <v>6.8099999999999994E-2</v>
      </c>
      <c r="G28" s="11">
        <v>7.0199999999999999E-2</v>
      </c>
      <c r="H28" s="11">
        <v>6.7299999999999999E-2</v>
      </c>
      <c r="I28" s="11">
        <v>0.45269999999999999</v>
      </c>
      <c r="J28" s="11">
        <v>0.43609999999999999</v>
      </c>
      <c r="K28" s="11">
        <v>0.37159999999999999</v>
      </c>
      <c r="L28" s="11">
        <v>1.1326000000000001</v>
      </c>
      <c r="M28" s="11">
        <v>1.1235999999999999</v>
      </c>
      <c r="N28" s="11">
        <v>0.94210000000000005</v>
      </c>
      <c r="O28" s="12">
        <f t="shared" si="0"/>
        <v>4.5366666666666666E-2</v>
      </c>
      <c r="P28" s="12">
        <f t="shared" si="1"/>
        <v>6.8533333333333321E-2</v>
      </c>
      <c r="Q28" s="12">
        <f t="shared" si="2"/>
        <v>0.4201333333333333</v>
      </c>
      <c r="R28" s="12">
        <f t="shared" si="3"/>
        <v>1.0660999999999998</v>
      </c>
      <c r="S28" s="8"/>
    </row>
    <row r="29" spans="1:19" x14ac:dyDescent="0.2">
      <c r="A29" s="15">
        <v>24</v>
      </c>
      <c r="B29" s="11">
        <v>23.7</v>
      </c>
      <c r="C29" s="11">
        <v>4.4499999999999998E-2</v>
      </c>
      <c r="D29" s="11">
        <v>4.6699999999999998E-2</v>
      </c>
      <c r="E29" s="11">
        <v>4.5100000000000001E-2</v>
      </c>
      <c r="F29" s="11">
        <v>6.8400000000000002E-2</v>
      </c>
      <c r="G29" s="11">
        <v>7.0300000000000001E-2</v>
      </c>
      <c r="H29" s="11">
        <v>6.7299999999999999E-2</v>
      </c>
      <c r="I29" s="11">
        <v>0.46700000000000003</v>
      </c>
      <c r="J29" s="11">
        <v>0.4506</v>
      </c>
      <c r="K29" s="11">
        <v>0.3861</v>
      </c>
      <c r="L29" s="11">
        <v>1.1767000000000001</v>
      </c>
      <c r="M29" s="11">
        <v>1.1678999999999999</v>
      </c>
      <c r="N29" s="11">
        <v>0.98160000000000003</v>
      </c>
      <c r="O29" s="12">
        <f t="shared" si="0"/>
        <v>4.5433333333333333E-2</v>
      </c>
      <c r="P29" s="12">
        <f t="shared" si="1"/>
        <v>6.8666666666666668E-2</v>
      </c>
      <c r="Q29" s="12">
        <f t="shared" si="2"/>
        <v>0.43456666666666671</v>
      </c>
      <c r="R29" s="12">
        <f t="shared" si="3"/>
        <v>1.1087333333333333</v>
      </c>
      <c r="S29" s="8"/>
    </row>
    <row r="30" spans="1:19" x14ac:dyDescent="0.2">
      <c r="A30" s="15">
        <v>25</v>
      </c>
      <c r="B30" s="11">
        <v>23.7</v>
      </c>
      <c r="C30" s="11">
        <v>4.4699999999999997E-2</v>
      </c>
      <c r="D30" s="11">
        <v>4.7399999999999998E-2</v>
      </c>
      <c r="E30" s="11">
        <v>4.4900000000000002E-2</v>
      </c>
      <c r="F30" s="11">
        <v>6.8000000000000005E-2</v>
      </c>
      <c r="G30" s="11">
        <v>7.0499999999999993E-2</v>
      </c>
      <c r="H30" s="11">
        <v>6.7199999999999996E-2</v>
      </c>
      <c r="I30" s="11">
        <v>0.48409999999999997</v>
      </c>
      <c r="J30" s="11">
        <v>0.46650000000000003</v>
      </c>
      <c r="K30" s="11">
        <v>0.39939999999999998</v>
      </c>
      <c r="L30" s="11">
        <v>1.2242999999999999</v>
      </c>
      <c r="M30" s="11">
        <v>1.2117</v>
      </c>
      <c r="N30" s="11">
        <v>1.0219</v>
      </c>
      <c r="O30" s="12">
        <f t="shared" si="0"/>
        <v>4.5666666666666661E-2</v>
      </c>
      <c r="P30" s="12">
        <f t="shared" si="1"/>
        <v>6.8566666666666665E-2</v>
      </c>
      <c r="Q30" s="12">
        <f t="shared" si="2"/>
        <v>0.45</v>
      </c>
      <c r="R30" s="12">
        <f t="shared" si="3"/>
        <v>1.1526333333333334</v>
      </c>
      <c r="S30" s="8"/>
    </row>
    <row r="31" spans="1:19" x14ac:dyDescent="0.2">
      <c r="A31" s="15">
        <v>26</v>
      </c>
      <c r="B31" s="11">
        <v>23.7</v>
      </c>
      <c r="C31" s="11">
        <v>4.4400000000000002E-2</v>
      </c>
      <c r="D31" s="11">
        <v>4.7899999999999998E-2</v>
      </c>
      <c r="E31" s="11">
        <v>4.48E-2</v>
      </c>
      <c r="F31" s="11">
        <v>6.8099999999999994E-2</v>
      </c>
      <c r="G31" s="11">
        <v>7.0400000000000004E-2</v>
      </c>
      <c r="H31" s="11">
        <v>6.7299999999999999E-2</v>
      </c>
      <c r="I31" s="11">
        <v>0.49869999999999998</v>
      </c>
      <c r="J31" s="11">
        <v>0.48209999999999997</v>
      </c>
      <c r="K31" s="11">
        <v>0.41339999999999999</v>
      </c>
      <c r="L31" s="11">
        <v>1.2684</v>
      </c>
      <c r="M31" s="11">
        <v>1.2582</v>
      </c>
      <c r="N31" s="11">
        <v>1.0603</v>
      </c>
      <c r="O31" s="12">
        <f t="shared" si="0"/>
        <v>4.5699999999999998E-2</v>
      </c>
      <c r="P31" s="12">
        <f t="shared" si="1"/>
        <v>6.8600000000000008E-2</v>
      </c>
      <c r="Q31" s="12">
        <f t="shared" si="2"/>
        <v>0.46473333333333328</v>
      </c>
      <c r="R31" s="12">
        <f t="shared" si="3"/>
        <v>1.1956333333333333</v>
      </c>
      <c r="S31" s="8"/>
    </row>
    <row r="32" spans="1:19" x14ac:dyDescent="0.2">
      <c r="A32" s="15">
        <v>27</v>
      </c>
      <c r="B32" s="11">
        <v>23.7</v>
      </c>
      <c r="C32" s="11">
        <v>4.48E-2</v>
      </c>
      <c r="D32" s="11">
        <v>4.7800000000000002E-2</v>
      </c>
      <c r="E32" s="11">
        <v>4.4699999999999997E-2</v>
      </c>
      <c r="F32" s="11">
        <v>6.8599999999999994E-2</v>
      </c>
      <c r="G32" s="11">
        <v>7.0900000000000005E-2</v>
      </c>
      <c r="H32" s="11">
        <v>6.7900000000000002E-2</v>
      </c>
      <c r="I32" s="11">
        <v>0.51300000000000001</v>
      </c>
      <c r="J32" s="11">
        <v>0.49569999999999997</v>
      </c>
      <c r="K32" s="11">
        <v>0.42759999999999998</v>
      </c>
      <c r="L32" s="11">
        <v>1.3115000000000001</v>
      </c>
      <c r="M32" s="11">
        <v>1.2981</v>
      </c>
      <c r="N32" s="11">
        <v>1.0994999999999999</v>
      </c>
      <c r="O32" s="12">
        <f t="shared" si="0"/>
        <v>4.5766666666666671E-2</v>
      </c>
      <c r="P32" s="12">
        <f t="shared" si="1"/>
        <v>6.9133333333333338E-2</v>
      </c>
      <c r="Q32" s="12">
        <f t="shared" si="2"/>
        <v>0.47876666666666662</v>
      </c>
      <c r="R32" s="12">
        <f t="shared" si="3"/>
        <v>1.2363666666666668</v>
      </c>
      <c r="S32" s="8"/>
    </row>
    <row r="33" spans="1:19" x14ac:dyDescent="0.2">
      <c r="A33" s="15">
        <v>28</v>
      </c>
      <c r="B33" s="11">
        <v>23.7</v>
      </c>
      <c r="C33" s="11">
        <v>4.4499999999999998E-2</v>
      </c>
      <c r="D33" s="11">
        <v>4.8599999999999997E-2</v>
      </c>
      <c r="E33" s="11">
        <v>4.4600000000000001E-2</v>
      </c>
      <c r="F33" s="11">
        <v>6.8599999999999994E-2</v>
      </c>
      <c r="G33" s="11">
        <v>7.0999999999999994E-2</v>
      </c>
      <c r="H33" s="11">
        <v>6.7900000000000002E-2</v>
      </c>
      <c r="I33" s="11">
        <v>0.52669999999999995</v>
      </c>
      <c r="J33" s="11">
        <v>0.51060000000000005</v>
      </c>
      <c r="K33" s="11">
        <v>0.43990000000000001</v>
      </c>
      <c r="L33" s="11">
        <v>1.3544</v>
      </c>
      <c r="M33" s="11">
        <v>1.3436999999999999</v>
      </c>
      <c r="N33" s="11">
        <v>1.1397999999999999</v>
      </c>
      <c r="O33" s="12">
        <f t="shared" si="0"/>
        <v>4.5899999999999996E-2</v>
      </c>
      <c r="P33" s="12">
        <f t="shared" si="1"/>
        <v>6.9166666666666668E-2</v>
      </c>
      <c r="Q33" s="12">
        <f t="shared" si="2"/>
        <v>0.4924</v>
      </c>
      <c r="R33" s="12">
        <f t="shared" si="3"/>
        <v>1.2793000000000001</v>
      </c>
      <c r="S33" s="8"/>
    </row>
    <row r="34" spans="1:19" x14ac:dyDescent="0.2">
      <c r="A34" s="15">
        <v>29</v>
      </c>
      <c r="B34" s="11">
        <v>23.7</v>
      </c>
      <c r="C34" s="11">
        <v>4.4699999999999997E-2</v>
      </c>
      <c r="D34" s="11">
        <v>4.9000000000000002E-2</v>
      </c>
      <c r="E34" s="11">
        <v>4.48E-2</v>
      </c>
      <c r="F34" s="11">
        <v>6.83E-2</v>
      </c>
      <c r="G34" s="11">
        <v>7.1300000000000002E-2</v>
      </c>
      <c r="H34" s="11">
        <v>6.7900000000000002E-2</v>
      </c>
      <c r="I34" s="11">
        <v>0.5444</v>
      </c>
      <c r="J34" s="11">
        <v>0.52490000000000003</v>
      </c>
      <c r="K34" s="11">
        <v>0.45390000000000003</v>
      </c>
      <c r="L34" s="11">
        <v>1.4005000000000001</v>
      </c>
      <c r="M34" s="11">
        <v>1.3872</v>
      </c>
      <c r="N34" s="11">
        <v>1.1766000000000001</v>
      </c>
      <c r="O34" s="12">
        <f t="shared" ref="O34:O35" si="4">AVERAGE(C34:E34)</f>
        <v>4.6166666666666668E-2</v>
      </c>
      <c r="P34" s="12">
        <f>AVERAGE(F34:H34)</f>
        <v>6.9166666666666668E-2</v>
      </c>
      <c r="Q34" s="12">
        <f>AVERAGE(I34:K34)</f>
        <v>0.50773333333333337</v>
      </c>
      <c r="R34" s="12">
        <f>AVERAGE(L34:N34)</f>
        <v>1.3214333333333335</v>
      </c>
      <c r="S34" s="8"/>
    </row>
    <row r="35" spans="1:19" x14ac:dyDescent="0.2">
      <c r="A35" s="15">
        <v>30</v>
      </c>
      <c r="B35" s="11">
        <v>23.7</v>
      </c>
      <c r="C35" s="11">
        <v>4.48E-2</v>
      </c>
      <c r="D35" s="11">
        <v>4.9099999999999998E-2</v>
      </c>
      <c r="E35" s="11">
        <v>4.4600000000000001E-2</v>
      </c>
      <c r="F35" s="11">
        <v>6.83E-2</v>
      </c>
      <c r="G35" s="11">
        <v>7.1800000000000003E-2</v>
      </c>
      <c r="H35" s="11">
        <v>6.8199999999999997E-2</v>
      </c>
      <c r="I35" s="11">
        <v>0.55669999999999997</v>
      </c>
      <c r="J35" s="11">
        <v>0.53900000000000003</v>
      </c>
      <c r="K35" s="11">
        <v>0.4677</v>
      </c>
      <c r="L35" s="11">
        <v>1.4417</v>
      </c>
      <c r="M35" s="11">
        <v>1.4291</v>
      </c>
      <c r="N35" s="11">
        <v>1.2162999999999999</v>
      </c>
      <c r="O35" s="12">
        <f t="shared" si="4"/>
        <v>4.6166666666666668E-2</v>
      </c>
      <c r="P35" s="12">
        <f t="shared" ref="P35" si="5">AVERAGE(F35:H35)</f>
        <v>6.9433333333333333E-2</v>
      </c>
      <c r="Q35" s="12">
        <f t="shared" ref="Q35" si="6">AVERAGE(I35:K35)</f>
        <v>0.52113333333333334</v>
      </c>
      <c r="R35" s="12">
        <f t="shared" ref="R35" si="7">AVERAGE(L35:N35)</f>
        <v>1.3623666666666665</v>
      </c>
      <c r="S35" s="8"/>
    </row>
    <row r="36" spans="1:19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2"/>
      <c r="Q36" s="12"/>
      <c r="R36" s="12"/>
    </row>
    <row r="37" spans="1:19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2"/>
      <c r="Q37" s="12"/>
      <c r="R37" s="12"/>
    </row>
    <row r="38" spans="1:19" ht="16" customHeight="1" x14ac:dyDescent="0.2">
      <c r="D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12"/>
      <c r="Q38" s="12"/>
      <c r="R38" s="12"/>
    </row>
    <row r="39" spans="1:19" x14ac:dyDescent="0.2">
      <c r="A39" s="11"/>
      <c r="B39" s="17" t="s">
        <v>16</v>
      </c>
      <c r="C39" s="17" t="s">
        <v>18</v>
      </c>
      <c r="D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2"/>
      <c r="Q39" s="12"/>
      <c r="R39" s="12"/>
    </row>
    <row r="40" spans="1:19" x14ac:dyDescent="0.2">
      <c r="A40" s="11" t="s">
        <v>22</v>
      </c>
      <c r="B40" s="16">
        <f>AVERAGE(Q5:Q35)</f>
        <v>0.30095161290322586</v>
      </c>
      <c r="C40" s="16">
        <f>AVERAGE(R5:R35)</f>
        <v>0.72185591397849458</v>
      </c>
      <c r="D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2"/>
      <c r="Q40" s="12"/>
      <c r="R40" s="12"/>
    </row>
    <row r="41" spans="1:19" x14ac:dyDescent="0.2">
      <c r="A41" s="11" t="s">
        <v>23</v>
      </c>
      <c r="B41" s="16">
        <f>STDEV(Q5:Q35)</f>
        <v>0.1334052275167405</v>
      </c>
      <c r="C41" s="16">
        <f>STDEV(R5:R35)</f>
        <v>0.38459420176164127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2"/>
      <c r="Q41" s="12"/>
      <c r="R41" s="12"/>
    </row>
    <row r="42" spans="1:19" x14ac:dyDescent="0.2">
      <c r="A42" s="11" t="s">
        <v>21</v>
      </c>
      <c r="B42" s="16">
        <v>31</v>
      </c>
      <c r="C42" s="16">
        <v>31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</row>
    <row r="43" spans="1:19" x14ac:dyDescent="0.2">
      <c r="A43" s="11" t="s">
        <v>24</v>
      </c>
      <c r="B43" s="16">
        <f>TINV(0.05,B42-1)*B41/SQRT(42)</f>
        <v>4.2039920182421822E-2</v>
      </c>
      <c r="C43" s="16">
        <f>TINV(0.05,B42-1)*C41/SQRT(42)</f>
        <v>0.12119697140543263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2"/>
      <c r="Q43" s="12"/>
      <c r="R43" s="12"/>
    </row>
    <row r="44" spans="1:19" x14ac:dyDescent="0.2">
      <c r="A44" s="11"/>
      <c r="B44" s="16"/>
      <c r="C44" s="1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2"/>
      <c r="Q44" s="12"/>
      <c r="R44" s="12"/>
    </row>
    <row r="45" spans="1:19" x14ac:dyDescent="0.2">
      <c r="B45" s="9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2"/>
      <c r="Q45" s="12"/>
      <c r="R45" s="12"/>
    </row>
    <row r="46" spans="1:19" x14ac:dyDescent="0.2">
      <c r="A46" s="11"/>
      <c r="B46" s="16" t="s">
        <v>26</v>
      </c>
      <c r="C46" s="16" t="s">
        <v>25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2"/>
      <c r="Q46" s="12"/>
      <c r="R46" s="12"/>
    </row>
    <row r="47" spans="1:19" x14ac:dyDescent="0.2">
      <c r="A47" s="11" t="s">
        <v>27</v>
      </c>
      <c r="B47" s="16">
        <f>B40-B43</f>
        <v>0.25891169272080405</v>
      </c>
      <c r="C47" s="16">
        <f>B40+B43</f>
        <v>0.34299153308564767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2"/>
      <c r="Q47" s="12"/>
      <c r="R47" s="12"/>
    </row>
    <row r="48" spans="1:19" x14ac:dyDescent="0.2">
      <c r="A48" s="11" t="s">
        <v>28</v>
      </c>
      <c r="B48" s="16">
        <f>C40-C43</f>
        <v>0.60065894257306196</v>
      </c>
      <c r="C48" s="16">
        <f>C40+C43</f>
        <v>0.8430528853839272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2"/>
      <c r="Q48" s="12"/>
      <c r="R48" s="12"/>
    </row>
    <row r="49" spans="1:18" x14ac:dyDescent="0.2">
      <c r="A49" s="11"/>
      <c r="B49" s="16"/>
      <c r="C49" s="1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2"/>
      <c r="Q49" s="12"/>
      <c r="R49" s="12"/>
    </row>
    <row r="50" spans="1:18" x14ac:dyDescent="0.2">
      <c r="A50" s="11" t="s">
        <v>20</v>
      </c>
      <c r="B50" s="18">
        <f>TTEST(Q5:Q35,R5:R35,2,3)</f>
        <v>1.3262230000346613E-6</v>
      </c>
      <c r="C50" s="1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2"/>
      <c r="Q50" s="12"/>
      <c r="R50" s="12"/>
    </row>
    <row r="51" spans="1:18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2"/>
      <c r="Q51" s="12"/>
      <c r="R51" s="12"/>
    </row>
    <row r="52" spans="1:18" x14ac:dyDescent="0.2">
      <c r="A52" s="11"/>
      <c r="B52" s="11" t="s">
        <v>31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2"/>
      <c r="Q52" s="12"/>
      <c r="R52" s="12"/>
    </row>
    <row r="53" spans="1:18" x14ac:dyDescent="0.2">
      <c r="A53" s="11"/>
      <c r="B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2"/>
      <c r="Q53" s="12"/>
      <c r="R53" s="12"/>
    </row>
    <row r="55" spans="1:18" x14ac:dyDescent="0.2">
      <c r="A55" s="13" t="s">
        <v>19</v>
      </c>
    </row>
    <row r="67" spans="1:5" x14ac:dyDescent="0.2">
      <c r="A67" s="22"/>
      <c r="B67" s="22"/>
    </row>
    <row r="68" spans="1:5" x14ac:dyDescent="0.2">
      <c r="B68" s="17" t="s">
        <v>16</v>
      </c>
      <c r="C68" s="17" t="s">
        <v>18</v>
      </c>
      <c r="D68" s="21"/>
      <c r="E68"/>
    </row>
    <row r="69" spans="1:5" x14ac:dyDescent="0.2">
      <c r="A69" s="20" t="s">
        <v>32</v>
      </c>
      <c r="B69" s="23">
        <v>9.2033332999999995E-2</v>
      </c>
      <c r="C69" s="23">
        <v>0.129066667</v>
      </c>
      <c r="D69" s="23"/>
    </row>
    <row r="70" spans="1:5" x14ac:dyDescent="0.2">
      <c r="A70" s="20" t="s">
        <v>33</v>
      </c>
      <c r="B70" s="23">
        <v>0.52113333299999998</v>
      </c>
      <c r="C70" s="23">
        <v>1.3623666670000001</v>
      </c>
      <c r="D70" s="23"/>
    </row>
    <row r="71" spans="1:5" x14ac:dyDescent="0.2">
      <c r="A71" s="20" t="s">
        <v>34</v>
      </c>
      <c r="B71" s="23">
        <f>(B70-B69)/30</f>
        <v>1.4303333333333333E-2</v>
      </c>
      <c r="C71" s="23">
        <f>(C70-C69)/30</f>
        <v>4.1110000000000001E-2</v>
      </c>
      <c r="D71" s="23"/>
    </row>
    <row r="72" spans="1:5" x14ac:dyDescent="0.2">
      <c r="A72" s="20"/>
      <c r="B72" s="23"/>
      <c r="C72" s="23"/>
      <c r="D72" s="23"/>
    </row>
    <row r="73" spans="1:5" x14ac:dyDescent="0.2">
      <c r="A73" s="13" t="s">
        <v>19</v>
      </c>
      <c r="B73" s="20">
        <f>((C71 - B71)*200*10^-6)/(5.2*10^-6*9.3*10^-3)/191.6</f>
        <v>0.57861676489193492</v>
      </c>
      <c r="C73" s="20" t="s">
        <v>36</v>
      </c>
      <c r="D73" s="20"/>
      <c r="E73" s="20"/>
    </row>
    <row r="74" spans="1:5" x14ac:dyDescent="0.2">
      <c r="A74" s="20"/>
      <c r="B74" s="20">
        <f>B73*10^3</f>
        <v>578.61676489193496</v>
      </c>
      <c r="C74" s="20" t="s">
        <v>37</v>
      </c>
      <c r="D74" s="20"/>
      <c r="E74" s="20"/>
    </row>
    <row r="75" spans="1:5" x14ac:dyDescent="0.2">
      <c r="A75" s="20"/>
      <c r="B75" s="20"/>
      <c r="C75" s="20"/>
      <c r="D75" s="20"/>
      <c r="E75" s="20"/>
    </row>
    <row r="76" spans="1:5" x14ac:dyDescent="0.2">
      <c r="A76" s="20" t="s">
        <v>35</v>
      </c>
      <c r="B76" s="20">
        <v>191.6</v>
      </c>
      <c r="C76" s="20"/>
      <c r="D76" s="20"/>
      <c r="E76" s="20"/>
    </row>
  </sheetData>
  <mergeCells count="4">
    <mergeCell ref="O3:O4"/>
    <mergeCell ref="P3:P4"/>
    <mergeCell ref="Q3:Q4"/>
    <mergeCell ref="R3:R4"/>
  </mergeCells>
  <pageMargins left="0.75" right="0.75" top="1" bottom="1" header="0.5" footer="0.5"/>
  <pageSetup orientation="portrait" horizontalDpi="0" verticalDpi="0"/>
  <ignoredErrors>
    <ignoredError sqref="O5:O33 P5:R33 O34:R3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PPIase_sp19_plate2.txt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Francisco Zepeda</cp:lastModifiedBy>
  <dcterms:created xsi:type="dcterms:W3CDTF">2019-02-28T02:11:50Z</dcterms:created>
  <dcterms:modified xsi:type="dcterms:W3CDTF">2019-03-06T03:03:46Z</dcterms:modified>
</cp:coreProperties>
</file>