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antiagomunoz/Documents/"/>
    </mc:Choice>
  </mc:AlternateContent>
  <bookViews>
    <workbookView xWindow="580" yWindow="460" windowWidth="25600" windowHeight="146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43" i="1" l="1"/>
  <c r="U42" i="1"/>
  <c r="T43" i="1"/>
  <c r="T42" i="1"/>
  <c r="S43" i="1"/>
  <c r="S42" i="1"/>
  <c r="N43" i="1"/>
  <c r="N42" i="1"/>
  <c r="M43" i="1"/>
  <c r="M42" i="1"/>
  <c r="L43" i="1"/>
  <c r="L42" i="1"/>
  <c r="M37" i="1"/>
  <c r="N37" i="1"/>
  <c r="S37" i="1"/>
  <c r="T37" i="1"/>
  <c r="U37" i="1"/>
  <c r="L37" i="1"/>
  <c r="U36" i="1"/>
  <c r="T36" i="1"/>
  <c r="S36" i="1"/>
  <c r="N36" i="1"/>
  <c r="M36" i="1"/>
  <c r="L36" i="1"/>
  <c r="Y79" i="1"/>
  <c r="U35" i="1"/>
  <c r="T35" i="1"/>
  <c r="S35" i="1"/>
  <c r="N35" i="1"/>
  <c r="M35" i="1"/>
  <c r="L35" i="1"/>
  <c r="U33" i="1"/>
  <c r="T33" i="1"/>
  <c r="S33" i="1"/>
  <c r="N33" i="1"/>
  <c r="M33" i="1"/>
  <c r="L33" i="1"/>
  <c r="U32" i="1"/>
  <c r="T32" i="1"/>
  <c r="S32" i="1"/>
  <c r="N32" i="1"/>
  <c r="M32" i="1"/>
  <c r="L32" i="1"/>
  <c r="AB88" i="1"/>
  <c r="Y88" i="1"/>
  <c r="AB87" i="1"/>
  <c r="Y87" i="1"/>
  <c r="AB79" i="1"/>
  <c r="AB76" i="1"/>
  <c r="Y76" i="1"/>
  <c r="AB75" i="1"/>
  <c r="Y75" i="1"/>
</calcChain>
</file>

<file path=xl/sharedStrings.xml><?xml version="1.0" encoding="utf-8"?>
<sst xmlns="http://schemas.openxmlformats.org/spreadsheetml/2006/main" count="43" uniqueCount="28">
  <si>
    <t>+DNAPKcs</t>
  </si>
  <si>
    <t>Time (min)</t>
  </si>
  <si>
    <t>-DNAPKcs</t>
  </si>
  <si>
    <t>Averages of normalized FITC intensity (a.u./px^2)</t>
  </si>
  <si>
    <t>95% Confidence intervals of normalized FITC intensity (a.u./px^2)</t>
  </si>
  <si>
    <t>please input the value you would use to add or subtract from the mean to find the bounds of the confidence interval</t>
  </si>
  <si>
    <t>Counts--Number of nuclei used to calculate each average</t>
  </si>
  <si>
    <t>Recovery for 30 min</t>
  </si>
  <si>
    <t>Recovery for 60 min</t>
  </si>
  <si>
    <t>Treated with 1mM H2O2</t>
  </si>
  <si>
    <t>Control (no treatment)</t>
  </si>
  <si>
    <t>MO59J</t>
  </si>
  <si>
    <t>MO59k</t>
  </si>
  <si>
    <t>N</t>
  </si>
  <si>
    <t>J</t>
  </si>
  <si>
    <t>K</t>
  </si>
  <si>
    <t>Mean(X)</t>
  </si>
  <si>
    <t>Std</t>
  </si>
  <si>
    <t>sqrt(n)</t>
  </si>
  <si>
    <t>t</t>
  </si>
  <si>
    <t>"ts/sqrt n"</t>
  </si>
  <si>
    <t>95% Confidence Intervals:</t>
  </si>
  <si>
    <t>mean</t>
  </si>
  <si>
    <t>"+/-"</t>
  </si>
  <si>
    <t>Upper</t>
  </si>
  <si>
    <t>Lower</t>
  </si>
  <si>
    <t>Mean</t>
  </si>
  <si>
    <t>sqrt(N)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</si>
</sst>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1" fillId="0" borderId="0" xfId="0" quotePrefix="1" applyFont="1"/>
    <xf numFmtId="0" fontId="0" fillId="2" borderId="1" xfId="0" applyFill="1" applyBorder="1"/>
    <xf numFmtId="0" fontId="0" fillId="3" borderId="1" xfId="0" applyFill="1" applyBorder="1"/>
    <xf numFmtId="0" fontId="0" fillId="0" borderId="0" xfId="0" applyFont="1"/>
    <xf numFmtId="2" fontId="0" fillId="0" borderId="0" xfId="0" applyNumberFormat="1"/>
    <xf numFmtId="0" fontId="4" fillId="0" borderId="0" xfId="0" applyFont="1"/>
    <xf numFmtId="2" fontId="4" fillId="0" borderId="0" xfId="0" applyNumberFormat="1" applyFont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8"/>
  <sheetViews>
    <sheetView tabSelected="1" workbookViewId="0">
      <selection activeCell="E23" sqref="E23"/>
    </sheetView>
  </sheetViews>
  <sheetFormatPr baseColWidth="10" defaultRowHeight="16" x14ac:dyDescent="0.2"/>
  <sheetData>
    <row r="1" spans="1:28" s="1" customFormat="1" x14ac:dyDescent="0.2">
      <c r="A1" s="1" t="s">
        <v>3</v>
      </c>
    </row>
    <row r="2" spans="1:28" s="1" customFormat="1" x14ac:dyDescent="0.2">
      <c r="A2" s="1" t="s">
        <v>1</v>
      </c>
      <c r="B2" s="2" t="s">
        <v>0</v>
      </c>
      <c r="C2" s="2" t="s">
        <v>2</v>
      </c>
      <c r="L2" s="1" t="s">
        <v>11</v>
      </c>
      <c r="S2" s="1" t="s">
        <v>12</v>
      </c>
      <c r="Y2" s="1" t="s">
        <v>14</v>
      </c>
      <c r="AB2" s="1" t="s">
        <v>15</v>
      </c>
    </row>
    <row r="3" spans="1:28" x14ac:dyDescent="0.2">
      <c r="A3">
        <v>-20</v>
      </c>
      <c r="B3" s="3">
        <v>499.84517066570521</v>
      </c>
      <c r="C3" s="5">
        <v>497.69238691344628</v>
      </c>
      <c r="D3" t="s">
        <v>10</v>
      </c>
      <c r="L3">
        <v>-20</v>
      </c>
      <c r="M3">
        <v>0</v>
      </c>
      <c r="N3">
        <v>30</v>
      </c>
      <c r="S3">
        <v>-20</v>
      </c>
      <c r="T3">
        <v>0</v>
      </c>
      <c r="U3">
        <v>30</v>
      </c>
      <c r="Y3">
        <v>521.65707762557076</v>
      </c>
      <c r="AB3">
        <v>371.6399172699069</v>
      </c>
    </row>
    <row r="4" spans="1:28" x14ac:dyDescent="0.2">
      <c r="A4">
        <v>0</v>
      </c>
      <c r="B4" s="3">
        <v>422.95148201914503</v>
      </c>
      <c r="C4" s="4">
        <v>478.30187220434362</v>
      </c>
      <c r="D4" t="s">
        <v>9</v>
      </c>
      <c r="L4">
        <v>521.65707762557076</v>
      </c>
      <c r="M4">
        <v>427.05538732050405</v>
      </c>
      <c r="N4">
        <v>546.27557393652933</v>
      </c>
      <c r="S4">
        <v>371.6399172699069</v>
      </c>
      <c r="T4">
        <v>403.11167397550281</v>
      </c>
      <c r="U4">
        <v>339.98535843316222</v>
      </c>
      <c r="Y4">
        <v>500.03353443547758</v>
      </c>
      <c r="AB4">
        <v>376.08556527408052</v>
      </c>
    </row>
    <row r="5" spans="1:28" x14ac:dyDescent="0.2">
      <c r="A5">
        <v>30</v>
      </c>
      <c r="B5" s="3">
        <v>432.1805874103174</v>
      </c>
      <c r="C5" s="4">
        <v>695.45195138459121</v>
      </c>
      <c r="D5" t="s">
        <v>7</v>
      </c>
      <c r="L5">
        <v>500.03353443547758</v>
      </c>
      <c r="M5">
        <v>486.68815723585379</v>
      </c>
      <c r="N5">
        <v>768.88086725867834</v>
      </c>
      <c r="S5">
        <v>376.08556527408052</v>
      </c>
      <c r="T5">
        <v>417.3092207243177</v>
      </c>
      <c r="U5">
        <v>331.07656354328958</v>
      </c>
      <c r="Y5">
        <v>476.50267303442871</v>
      </c>
      <c r="AB5">
        <v>402.53793721973096</v>
      </c>
    </row>
    <row r="6" spans="1:28" x14ac:dyDescent="0.2">
      <c r="A6">
        <v>60</v>
      </c>
      <c r="B6" s="3"/>
      <c r="C6" s="4"/>
      <c r="D6" t="s">
        <v>8</v>
      </c>
      <c r="L6">
        <v>476.50267303442871</v>
      </c>
      <c r="M6">
        <v>443.14054225799617</v>
      </c>
      <c r="N6">
        <v>673.81129384922519</v>
      </c>
      <c r="S6">
        <v>402.53793721973096</v>
      </c>
      <c r="T6">
        <v>433.00678304763909</v>
      </c>
      <c r="U6">
        <v>362.32956884889126</v>
      </c>
      <c r="Y6">
        <v>448.59897929139265</v>
      </c>
      <c r="AB6">
        <v>405.57680637696063</v>
      </c>
    </row>
    <row r="7" spans="1:28" x14ac:dyDescent="0.2">
      <c r="L7">
        <v>448.59897929139265</v>
      </c>
      <c r="M7">
        <v>502.56832339297546</v>
      </c>
      <c r="N7">
        <v>500.49932695713778</v>
      </c>
      <c r="S7">
        <v>405.57680637696063</v>
      </c>
      <c r="T7">
        <v>404.80723905723903</v>
      </c>
      <c r="U7">
        <v>365.09462533769374</v>
      </c>
      <c r="Y7">
        <v>496.86577050457822</v>
      </c>
      <c r="AB7">
        <v>352.06870878536483</v>
      </c>
    </row>
    <row r="8" spans="1:28" x14ac:dyDescent="0.2">
      <c r="L8">
        <v>496.86577050457822</v>
      </c>
      <c r="M8">
        <v>430.44894472361807</v>
      </c>
      <c r="N8">
        <v>934.15725852434718</v>
      </c>
      <c r="S8">
        <v>352.06870878536483</v>
      </c>
      <c r="T8">
        <v>411.1652650822669</v>
      </c>
      <c r="U8">
        <v>389.23650058989017</v>
      </c>
      <c r="Y8">
        <v>462.15372995584477</v>
      </c>
      <c r="AB8">
        <v>396.19607136420979</v>
      </c>
    </row>
    <row r="9" spans="1:28" s="1" customFormat="1" x14ac:dyDescent="0.2">
      <c r="A9" s="1" t="s">
        <v>4</v>
      </c>
      <c r="K9"/>
      <c r="L9">
        <v>462.15372995584477</v>
      </c>
      <c r="M9" s="1">
        <v>1029.2680927303329</v>
      </c>
      <c r="N9" s="1">
        <v>1026.2484552008239</v>
      </c>
      <c r="P9"/>
      <c r="S9" s="1">
        <v>396.19607136420979</v>
      </c>
      <c r="T9" s="1">
        <v>401.82882544452792</v>
      </c>
      <c r="U9" s="1">
        <v>357.65370459273481</v>
      </c>
      <c r="V9"/>
      <c r="Y9" s="1">
        <v>450.95060107081525</v>
      </c>
      <c r="Z9"/>
      <c r="AB9" s="1">
        <v>453.03239079974679</v>
      </c>
    </row>
    <row r="10" spans="1:28" s="1" customFormat="1" x14ac:dyDescent="0.2">
      <c r="A10" s="1" t="s">
        <v>5</v>
      </c>
      <c r="K10"/>
      <c r="L10">
        <v>450.95060107081525</v>
      </c>
      <c r="M10" s="1">
        <v>707.81229490264707</v>
      </c>
      <c r="N10" s="1">
        <v>929.02597101449271</v>
      </c>
      <c r="P10"/>
      <c r="S10" s="1">
        <v>453.03239079974679</v>
      </c>
      <c r="T10" s="1">
        <v>395.77469864012699</v>
      </c>
      <c r="U10" s="1">
        <v>392.35848517735764</v>
      </c>
      <c r="V10"/>
      <c r="Y10" s="1">
        <v>493.59081237911028</v>
      </c>
      <c r="Z10"/>
      <c r="AB10" s="1">
        <v>478.40922970159613</v>
      </c>
    </row>
    <row r="11" spans="1:28" s="1" customFormat="1" x14ac:dyDescent="0.2">
      <c r="A11" s="1" t="s">
        <v>1</v>
      </c>
      <c r="B11" s="2" t="s">
        <v>0</v>
      </c>
      <c r="C11" s="2" t="s">
        <v>2</v>
      </c>
      <c r="K11"/>
      <c r="L11">
        <v>493.59081237911028</v>
      </c>
      <c r="M11" s="1">
        <v>413.27295793890897</v>
      </c>
      <c r="N11" s="1">
        <v>579.6419874037789</v>
      </c>
      <c r="P11"/>
      <c r="S11" s="1">
        <v>478.40922970159613</v>
      </c>
      <c r="T11" s="1">
        <v>411.91133750252169</v>
      </c>
      <c r="U11" s="1">
        <v>502.90719668234459</v>
      </c>
      <c r="V11"/>
      <c r="Y11" s="1">
        <v>532.62046553808943</v>
      </c>
      <c r="Z11"/>
      <c r="AB11" s="1">
        <v>644.51295777041378</v>
      </c>
    </row>
    <row r="12" spans="1:28" x14ac:dyDescent="0.2">
      <c r="A12">
        <v>-20</v>
      </c>
      <c r="B12" s="6">
        <v>37.653181967992523</v>
      </c>
      <c r="C12" s="6">
        <v>37.689642656378574</v>
      </c>
      <c r="L12">
        <v>532.62046553808943</v>
      </c>
      <c r="M12">
        <v>442.42531465210163</v>
      </c>
      <c r="N12">
        <v>829.63472799796318</v>
      </c>
      <c r="S12">
        <v>644.51295777041378</v>
      </c>
      <c r="T12">
        <v>389.78747795414461</v>
      </c>
      <c r="U12">
        <v>426.59956479690521</v>
      </c>
      <c r="Y12">
        <v>451.49026997923238</v>
      </c>
      <c r="AB12">
        <v>454.1780101618811</v>
      </c>
    </row>
    <row r="13" spans="1:28" x14ac:dyDescent="0.2">
      <c r="A13">
        <v>0</v>
      </c>
      <c r="B13" s="3">
        <v>16.874444377956699</v>
      </c>
      <c r="C13" s="6">
        <v>72.83235762171401</v>
      </c>
      <c r="L13">
        <v>451.49026997923238</v>
      </c>
      <c r="M13">
        <v>580.08263665594859</v>
      </c>
      <c r="N13">
        <v>453.19196428571428</v>
      </c>
      <c r="S13">
        <v>454.1780101618811</v>
      </c>
      <c r="T13">
        <v>394.02310706004636</v>
      </c>
      <c r="U13">
        <v>422.97006756756758</v>
      </c>
      <c r="Y13">
        <v>578.87917271407832</v>
      </c>
      <c r="AB13">
        <v>438.70514738889722</v>
      </c>
    </row>
    <row r="14" spans="1:28" x14ac:dyDescent="0.2">
      <c r="A14">
        <v>30</v>
      </c>
      <c r="B14" s="6">
        <v>32.277178027343957</v>
      </c>
      <c r="C14" s="6">
        <v>59.631740821326567</v>
      </c>
      <c r="L14">
        <v>578.87917271407832</v>
      </c>
      <c r="M14">
        <v>477.0097793679189</v>
      </c>
      <c r="N14">
        <v>622.06222547584184</v>
      </c>
      <c r="S14">
        <v>438.70514738889722</v>
      </c>
      <c r="T14">
        <v>386.30084212564128</v>
      </c>
      <c r="U14">
        <v>499.40308923420491</v>
      </c>
      <c r="Y14">
        <v>502.86586356253383</v>
      </c>
      <c r="AB14">
        <v>475.52107678189049</v>
      </c>
    </row>
    <row r="15" spans="1:28" x14ac:dyDescent="0.2">
      <c r="A15">
        <v>60</v>
      </c>
      <c r="B15" s="3"/>
      <c r="C15" s="4"/>
      <c r="L15">
        <v>502.86586356253383</v>
      </c>
      <c r="M15">
        <v>371.22900632803146</v>
      </c>
      <c r="N15">
        <v>450.51862197392921</v>
      </c>
      <c r="S15">
        <v>475.52107678189049</v>
      </c>
      <c r="T15">
        <v>390.33243343883822</v>
      </c>
      <c r="U15">
        <v>399.206484375</v>
      </c>
      <c r="Y15">
        <v>591.24553224553222</v>
      </c>
      <c r="AB15">
        <v>586.3367544902685</v>
      </c>
    </row>
    <row r="16" spans="1:28" x14ac:dyDescent="0.2">
      <c r="L16">
        <v>591.24553224553222</v>
      </c>
      <c r="M16">
        <v>370.98748481166461</v>
      </c>
      <c r="N16">
        <v>736.92352059061022</v>
      </c>
      <c r="S16">
        <v>586.3367544902685</v>
      </c>
      <c r="T16">
        <v>378.81848559780792</v>
      </c>
      <c r="U16">
        <v>394.90202905510864</v>
      </c>
      <c r="Y16">
        <v>468.45339899111218</v>
      </c>
      <c r="AB16">
        <v>553.13582685099357</v>
      </c>
    </row>
    <row r="17" spans="1:28" x14ac:dyDescent="0.2">
      <c r="L17">
        <v>468.45339899111218</v>
      </c>
      <c r="M17">
        <v>384.56124031007749</v>
      </c>
      <c r="N17">
        <v>649.60880478856927</v>
      </c>
      <c r="S17">
        <v>553.13582685099357</v>
      </c>
      <c r="T17">
        <v>428.19729235272592</v>
      </c>
      <c r="U17">
        <v>422.21744848750546</v>
      </c>
      <c r="Y17">
        <v>444.42562724014334</v>
      </c>
      <c r="AB17">
        <v>553.35892151811777</v>
      </c>
    </row>
    <row r="18" spans="1:28" x14ac:dyDescent="0.2">
      <c r="A18" s="1" t="s">
        <v>6</v>
      </c>
      <c r="B18" s="1"/>
      <c r="C18" s="1"/>
      <c r="H18" s="5"/>
      <c r="L18">
        <v>444.42562724014334</v>
      </c>
      <c r="M18">
        <v>544.79324090121315</v>
      </c>
      <c r="N18">
        <v>709.82205513784459</v>
      </c>
      <c r="S18">
        <v>553.35892151811777</v>
      </c>
      <c r="T18">
        <v>440.283328915982</v>
      </c>
      <c r="U18">
        <v>477.16264598889529</v>
      </c>
      <c r="Y18">
        <v>453.18845578935264</v>
      </c>
      <c r="AB18">
        <v>582.69297520661155</v>
      </c>
    </row>
    <row r="19" spans="1:28" x14ac:dyDescent="0.2">
      <c r="A19" s="1" t="s">
        <v>1</v>
      </c>
      <c r="B19" s="2" t="s">
        <v>0</v>
      </c>
      <c r="C19" s="2" t="s">
        <v>2</v>
      </c>
      <c r="L19">
        <v>453.18845578935264</v>
      </c>
      <c r="M19">
        <v>418.44823516790046</v>
      </c>
      <c r="N19">
        <v>660.28715635738831</v>
      </c>
      <c r="S19">
        <v>582.69297520661155</v>
      </c>
      <c r="T19">
        <v>413.57488116757048</v>
      </c>
      <c r="U19">
        <v>487.56923459553565</v>
      </c>
      <c r="Y19">
        <v>435.73260643821391</v>
      </c>
      <c r="AB19">
        <v>568.29804787357659</v>
      </c>
    </row>
    <row r="20" spans="1:28" x14ac:dyDescent="0.2">
      <c r="A20">
        <v>-20</v>
      </c>
      <c r="B20" s="3">
        <v>23</v>
      </c>
      <c r="C20" s="4">
        <v>21</v>
      </c>
      <c r="L20">
        <v>435.73260643821391</v>
      </c>
      <c r="M20">
        <v>358.8766233766234</v>
      </c>
      <c r="N20">
        <v>1010.7076970538332</v>
      </c>
      <c r="S20">
        <v>568.29804787357659</v>
      </c>
      <c r="T20">
        <v>575.48608534322818</v>
      </c>
      <c r="U20">
        <v>456.82692175349251</v>
      </c>
      <c r="Y20">
        <v>798.79613376291525</v>
      </c>
      <c r="AB20">
        <v>558.4750056141927</v>
      </c>
    </row>
    <row r="21" spans="1:28" x14ac:dyDescent="0.2">
      <c r="A21">
        <v>0</v>
      </c>
      <c r="B21" s="3">
        <v>24</v>
      </c>
      <c r="C21" s="4">
        <v>20</v>
      </c>
      <c r="L21">
        <v>798.79613376291525</v>
      </c>
      <c r="M21">
        <v>439.21077473958331</v>
      </c>
      <c r="N21">
        <v>731.7267701260912</v>
      </c>
      <c r="S21">
        <v>558.4750056141927</v>
      </c>
      <c r="T21">
        <v>437.52112196229842</v>
      </c>
      <c r="U21">
        <v>423.57689938398357</v>
      </c>
      <c r="Y21">
        <v>490.93343127352858</v>
      </c>
      <c r="AB21">
        <v>593.21499660710242</v>
      </c>
    </row>
    <row r="22" spans="1:28" x14ac:dyDescent="0.2">
      <c r="A22">
        <v>30</v>
      </c>
      <c r="B22" s="3">
        <v>22</v>
      </c>
      <c r="C22" s="4">
        <v>27</v>
      </c>
      <c r="L22">
        <v>490.93343127352858</v>
      </c>
      <c r="M22">
        <v>339.20689655172413</v>
      </c>
      <c r="N22">
        <v>652.09255484953837</v>
      </c>
      <c r="S22">
        <v>593.21499660710242</v>
      </c>
      <c r="T22">
        <v>434.60260140338869</v>
      </c>
      <c r="U22">
        <v>627.24108133356685</v>
      </c>
      <c r="Y22">
        <v>449.3349345502582</v>
      </c>
      <c r="AB22">
        <v>559.12601816309336</v>
      </c>
    </row>
    <row r="23" spans="1:28" x14ac:dyDescent="0.2">
      <c r="A23">
        <v>60</v>
      </c>
      <c r="B23" s="3"/>
      <c r="C23" s="4"/>
      <c r="L23">
        <v>449.3349345502582</v>
      </c>
      <c r="M23">
        <v>398.95151072124759</v>
      </c>
      <c r="N23">
        <v>683.26405804612591</v>
      </c>
      <c r="S23">
        <v>559.12601816309336</v>
      </c>
      <c r="T23">
        <v>444.50597876076597</v>
      </c>
      <c r="U23">
        <v>466.98569246435846</v>
      </c>
      <c r="Y23">
        <v>403.22105480016484</v>
      </c>
      <c r="AB23">
        <v>538.20990283508581</v>
      </c>
    </row>
    <row r="24" spans="1:28" x14ac:dyDescent="0.2">
      <c r="L24">
        <v>403.22105480016484</v>
      </c>
      <c r="N24">
        <v>694.99019300172608</v>
      </c>
      <c r="S24">
        <v>538.20990283508581</v>
      </c>
      <c r="T24">
        <v>465.54850702916229</v>
      </c>
      <c r="U24">
        <v>561.16487579433851</v>
      </c>
      <c r="Y24">
        <v>427.05538732050405</v>
      </c>
      <c r="AB24">
        <v>568.68546501169271</v>
      </c>
    </row>
    <row r="25" spans="1:28" x14ac:dyDescent="0.2">
      <c r="N25">
        <v>505.5463136227545</v>
      </c>
      <c r="S25">
        <v>568.68546501169271</v>
      </c>
      <c r="T25">
        <v>407.26714306337522</v>
      </c>
      <c r="U25">
        <v>401.50488499115318</v>
      </c>
      <c r="Y25">
        <v>486.68815723585379</v>
      </c>
      <c r="AB25">
        <v>586.44119224580493</v>
      </c>
    </row>
    <row r="26" spans="1:28" x14ac:dyDescent="0.2">
      <c r="N26">
        <v>638.0926007975188</v>
      </c>
      <c r="S26">
        <v>586.44119224580493</v>
      </c>
      <c r="T26">
        <v>420.92627094165221</v>
      </c>
      <c r="Y26">
        <v>443.14054225799617</v>
      </c>
      <c r="AB26">
        <v>403.11167397550281</v>
      </c>
    </row>
    <row r="27" spans="1:28" x14ac:dyDescent="0.2">
      <c r="N27">
        <v>675.79437335156786</v>
      </c>
      <c r="T27">
        <v>464.74496786871316</v>
      </c>
      <c r="Y27">
        <v>502.56832339297546</v>
      </c>
      <c r="AB27">
        <v>417.3092207243177</v>
      </c>
    </row>
    <row r="28" spans="1:28" x14ac:dyDescent="0.2">
      <c r="N28">
        <v>705.29428626027141</v>
      </c>
      <c r="Y28">
        <v>430.44894472361807</v>
      </c>
      <c r="AB28">
        <v>433.00678304763909</v>
      </c>
    </row>
    <row r="29" spans="1:28" x14ac:dyDescent="0.2">
      <c r="N29">
        <v>715.46742635992257</v>
      </c>
      <c r="Y29">
        <v>1029.2680927303329</v>
      </c>
      <c r="AB29">
        <v>404.80723905723903</v>
      </c>
    </row>
    <row r="30" spans="1:28" x14ac:dyDescent="0.2">
      <c r="N30">
        <v>693.63660316173491</v>
      </c>
      <c r="Y30">
        <v>707.81229490264707</v>
      </c>
      <c r="AB30">
        <v>411.1652650822669</v>
      </c>
    </row>
    <row r="31" spans="1:28" x14ac:dyDescent="0.2">
      <c r="Y31">
        <v>413.27295793890897</v>
      </c>
      <c r="AB31">
        <v>401.82882544452792</v>
      </c>
    </row>
    <row r="32" spans="1:28" x14ac:dyDescent="0.2">
      <c r="K32" t="s">
        <v>26</v>
      </c>
      <c r="L32">
        <f>AVERAGE(L4:L24)</f>
        <v>497.69238691344628</v>
      </c>
      <c r="M32">
        <f>AVERAGE(M4:M23)</f>
        <v>478.30187220434362</v>
      </c>
      <c r="N32">
        <f>AVERAGE(N4:N30)</f>
        <v>695.45195138459121</v>
      </c>
      <c r="S32">
        <f>AVERAGE(S4:S26)</f>
        <v>499.84517066570521</v>
      </c>
      <c r="T32">
        <f>AVERAGE(T4:T27)</f>
        <v>422.95148201914503</v>
      </c>
      <c r="U32">
        <f>AVERAGE(U4:U25)</f>
        <v>432.1805874103174</v>
      </c>
      <c r="Y32">
        <v>442.42531465210163</v>
      </c>
      <c r="AB32">
        <v>395.77469864012699</v>
      </c>
    </row>
    <row r="33" spans="10:28" x14ac:dyDescent="0.2">
      <c r="K33" t="s">
        <v>17</v>
      </c>
      <c r="L33">
        <f>STDEV(L4:L24)</f>
        <v>82.798977429386355</v>
      </c>
      <c r="M33">
        <f>STDEV(M4:M23)</f>
        <v>155.61990533335447</v>
      </c>
      <c r="N33">
        <f>STDEV(N4:N30)</f>
        <v>150.7424844975836</v>
      </c>
      <c r="S33">
        <f>STDEV(S4:S26)</f>
        <v>87.072984277495507</v>
      </c>
      <c r="T33">
        <f>STDEV(T4:T27)</f>
        <v>40.054079388829649</v>
      </c>
      <c r="U33">
        <f>STDEV(U4:U25)</f>
        <v>73.000313686067287</v>
      </c>
      <c r="Y33">
        <v>580.08263665594859</v>
      </c>
      <c r="AB33">
        <v>411.91133750252169</v>
      </c>
    </row>
    <row r="34" spans="10:28" x14ac:dyDescent="0.2">
      <c r="K34" t="s">
        <v>13</v>
      </c>
      <c r="L34">
        <v>21</v>
      </c>
      <c r="M34">
        <v>20</v>
      </c>
      <c r="N34">
        <v>27</v>
      </c>
      <c r="S34">
        <v>23</v>
      </c>
      <c r="T34">
        <v>24</v>
      </c>
      <c r="U34">
        <v>22</v>
      </c>
      <c r="Y34">
        <v>477.0097793679189</v>
      </c>
      <c r="AB34">
        <v>389.78747795414461</v>
      </c>
    </row>
    <row r="35" spans="10:28" x14ac:dyDescent="0.2">
      <c r="K35" t="s">
        <v>27</v>
      </c>
      <c r="L35">
        <f>SQRT(21)</f>
        <v>4.5825756949558398</v>
      </c>
      <c r="M35">
        <f>SQRT(20)</f>
        <v>4.4721359549995796</v>
      </c>
      <c r="N35">
        <f>SQRT(27)</f>
        <v>5.196152422706632</v>
      </c>
      <c r="S35">
        <f>SQRT(23)</f>
        <v>4.7958315233127191</v>
      </c>
      <c r="T35">
        <f>SQRT(24)</f>
        <v>4.8989794855663558</v>
      </c>
      <c r="U35">
        <f>SQRT(22)</f>
        <v>4.6904157598234297</v>
      </c>
      <c r="Y35">
        <v>371.22900632803146</v>
      </c>
      <c r="AB35">
        <v>394.02310706004636</v>
      </c>
    </row>
    <row r="36" spans="10:28" x14ac:dyDescent="0.2">
      <c r="K36" t="s">
        <v>19</v>
      </c>
      <c r="L36">
        <f>TINV(0.05,20)</f>
        <v>2.0859634472658648</v>
      </c>
      <c r="M36">
        <f>TINV(0.05,19)</f>
        <v>2.0930240544083096</v>
      </c>
      <c r="N36">
        <f>TINV(0.05,26)</f>
        <v>2.0555294386428731</v>
      </c>
      <c r="S36">
        <f>TINV(0.05,22)</f>
        <v>2.0738730679040258</v>
      </c>
      <c r="T36">
        <f>TINV(0.05,24)</f>
        <v>2.0638985616280254</v>
      </c>
      <c r="U36">
        <f>TINV(0.05,22)</f>
        <v>2.0738730679040258</v>
      </c>
      <c r="Y36">
        <v>370.98748481166461</v>
      </c>
      <c r="AB36">
        <v>386.30084212564128</v>
      </c>
    </row>
    <row r="37" spans="10:28" x14ac:dyDescent="0.2">
      <c r="K37" t="s">
        <v>20</v>
      </c>
      <c r="L37">
        <f>(L36*L33)/L35</f>
        <v>37.689642656378574</v>
      </c>
      <c r="M37">
        <f t="shared" ref="M37:U37" si="0">(M36*M33)/M35</f>
        <v>72.83235762171401</v>
      </c>
      <c r="N37">
        <f t="shared" si="0"/>
        <v>59.631740821326567</v>
      </c>
      <c r="S37">
        <f t="shared" si="0"/>
        <v>37.653181967992523</v>
      </c>
      <c r="T37">
        <f t="shared" si="0"/>
        <v>16.874444377956671</v>
      </c>
      <c r="U37">
        <f t="shared" si="0"/>
        <v>32.277178027343957</v>
      </c>
      <c r="Y37">
        <v>384.56124031007749</v>
      </c>
      <c r="AB37">
        <v>390.33243343883822</v>
      </c>
    </row>
    <row r="38" spans="10:28" x14ac:dyDescent="0.2">
      <c r="Y38">
        <v>544.79324090121315</v>
      </c>
      <c r="AB38">
        <v>378.81848559780792</v>
      </c>
    </row>
    <row r="39" spans="10:28" x14ac:dyDescent="0.2">
      <c r="J39" t="s">
        <v>21</v>
      </c>
      <c r="Y39">
        <v>418.44823516790046</v>
      </c>
      <c r="AB39">
        <v>428.19729235272592</v>
      </c>
    </row>
    <row r="40" spans="10:28" x14ac:dyDescent="0.2">
      <c r="K40" t="s">
        <v>22</v>
      </c>
      <c r="L40" s="6">
        <v>497.69238691344628</v>
      </c>
      <c r="M40" s="6">
        <v>478.30187220434362</v>
      </c>
      <c r="N40" s="6">
        <v>695.45195138459121</v>
      </c>
      <c r="O40" s="6"/>
      <c r="P40" s="6"/>
      <c r="S40" s="6">
        <v>499.84517066570521</v>
      </c>
      <c r="T40" s="6">
        <v>422.95148201914503</v>
      </c>
      <c r="U40" s="6">
        <v>432.1805874103174</v>
      </c>
      <c r="Y40">
        <v>358.8766233766234</v>
      </c>
      <c r="AB40">
        <v>440.283328915982</v>
      </c>
    </row>
    <row r="41" spans="10:28" x14ac:dyDescent="0.2">
      <c r="K41" t="s">
        <v>23</v>
      </c>
      <c r="L41" s="6">
        <v>37.689642656378574</v>
      </c>
      <c r="M41" s="6">
        <v>72.83235762171401</v>
      </c>
      <c r="N41" s="6">
        <v>59.631740821326567</v>
      </c>
      <c r="O41" s="6"/>
      <c r="P41" s="6"/>
      <c r="S41" s="6">
        <v>37.653181967992523</v>
      </c>
      <c r="T41" s="6">
        <v>16.874444377956699</v>
      </c>
      <c r="U41" s="6">
        <v>32.277178027343957</v>
      </c>
      <c r="Y41">
        <v>439.21077473958331</v>
      </c>
      <c r="AB41">
        <v>413.57488116757048</v>
      </c>
    </row>
    <row r="42" spans="10:28" x14ac:dyDescent="0.2">
      <c r="K42" s="7" t="s">
        <v>24</v>
      </c>
      <c r="L42" s="8">
        <f>L40+L41</f>
        <v>535.38202956982491</v>
      </c>
      <c r="M42" s="8">
        <f>M40+M41</f>
        <v>551.13422982605766</v>
      </c>
      <c r="N42" s="8">
        <f>N40+N41</f>
        <v>755.08369220591783</v>
      </c>
      <c r="O42" s="8"/>
      <c r="P42" s="8"/>
      <c r="S42" s="8">
        <f>S40+S41</f>
        <v>537.49835263369778</v>
      </c>
      <c r="T42" s="8">
        <f>T40+T41</f>
        <v>439.82592639710174</v>
      </c>
      <c r="U42" s="8">
        <f>U40+U41</f>
        <v>464.45776543766135</v>
      </c>
      <c r="Y42">
        <v>339.20689655172413</v>
      </c>
      <c r="AB42">
        <v>575.48608534322818</v>
      </c>
    </row>
    <row r="43" spans="10:28" x14ac:dyDescent="0.2">
      <c r="K43" s="7" t="s">
        <v>25</v>
      </c>
      <c r="L43" s="8">
        <f>L40-L41</f>
        <v>460.00274425706772</v>
      </c>
      <c r="M43" s="8">
        <f>M40-M41</f>
        <v>405.46951458262959</v>
      </c>
      <c r="N43" s="8">
        <f>N40-N41</f>
        <v>635.8202105632646</v>
      </c>
      <c r="O43" s="8"/>
      <c r="P43" s="8"/>
      <c r="S43" s="8">
        <f>S40-S41</f>
        <v>462.1919886977127</v>
      </c>
      <c r="T43" s="8">
        <f>T40-T41</f>
        <v>406.07703764118833</v>
      </c>
      <c r="U43" s="8">
        <f>U40-U41</f>
        <v>399.90340938297345</v>
      </c>
      <c r="Y43">
        <v>398.95151072124759</v>
      </c>
      <c r="AB43">
        <v>437.52112196229842</v>
      </c>
    </row>
    <row r="44" spans="10:28" x14ac:dyDescent="0.2">
      <c r="Y44">
        <v>546.27557393652933</v>
      </c>
      <c r="AB44">
        <v>434.60260140338869</v>
      </c>
    </row>
    <row r="45" spans="10:28" x14ac:dyDescent="0.2">
      <c r="Y45">
        <v>768.88086725867834</v>
      </c>
      <c r="AB45">
        <v>444.50597876076597</v>
      </c>
    </row>
    <row r="46" spans="10:28" x14ac:dyDescent="0.2">
      <c r="Y46">
        <v>673.81129384922519</v>
      </c>
      <c r="AB46">
        <v>465.54850702916229</v>
      </c>
    </row>
    <row r="47" spans="10:28" x14ac:dyDescent="0.2">
      <c r="Y47">
        <v>500.49932695713778</v>
      </c>
      <c r="AB47">
        <v>407.26714306337522</v>
      </c>
    </row>
    <row r="48" spans="10:28" x14ac:dyDescent="0.2">
      <c r="Y48">
        <v>934.15725852434718</v>
      </c>
      <c r="AB48">
        <v>420.92627094165221</v>
      </c>
    </row>
    <row r="49" spans="25:28" x14ac:dyDescent="0.2">
      <c r="Y49">
        <v>1026.2484552008239</v>
      </c>
      <c r="AB49">
        <v>464.74496786871316</v>
      </c>
    </row>
    <row r="50" spans="25:28" x14ac:dyDescent="0.2">
      <c r="Y50">
        <v>929.02597101449271</v>
      </c>
      <c r="AB50">
        <v>339.98535843316222</v>
      </c>
    </row>
    <row r="51" spans="25:28" x14ac:dyDescent="0.2">
      <c r="Y51">
        <v>579.6419874037789</v>
      </c>
      <c r="AB51">
        <v>331.07656354328958</v>
      </c>
    </row>
    <row r="52" spans="25:28" x14ac:dyDescent="0.2">
      <c r="Y52">
        <v>829.63472799796318</v>
      </c>
      <c r="AB52">
        <v>362.32956884889126</v>
      </c>
    </row>
    <row r="53" spans="25:28" x14ac:dyDescent="0.2">
      <c r="Y53">
        <v>453.19196428571428</v>
      </c>
      <c r="AB53">
        <v>365.09462533769374</v>
      </c>
    </row>
    <row r="54" spans="25:28" x14ac:dyDescent="0.2">
      <c r="Y54">
        <v>622.06222547584184</v>
      </c>
      <c r="AB54">
        <v>389.23650058989017</v>
      </c>
    </row>
    <row r="55" spans="25:28" x14ac:dyDescent="0.2">
      <c r="Y55">
        <v>450.51862197392921</v>
      </c>
      <c r="AB55" s="1">
        <v>357.65370459273481</v>
      </c>
    </row>
    <row r="56" spans="25:28" x14ac:dyDescent="0.2">
      <c r="Y56">
        <v>736.92352059061022</v>
      </c>
      <c r="AB56" s="1">
        <v>392.35848517735764</v>
      </c>
    </row>
    <row r="57" spans="25:28" x14ac:dyDescent="0.2">
      <c r="Y57">
        <v>649.60880478856927</v>
      </c>
      <c r="AB57" s="1">
        <v>502.90719668234459</v>
      </c>
    </row>
    <row r="58" spans="25:28" x14ac:dyDescent="0.2">
      <c r="Y58">
        <v>709.82205513784459</v>
      </c>
      <c r="AB58">
        <v>426.59956479690521</v>
      </c>
    </row>
    <row r="59" spans="25:28" x14ac:dyDescent="0.2">
      <c r="Y59">
        <v>660.28715635738831</v>
      </c>
      <c r="AB59">
        <v>422.97006756756758</v>
      </c>
    </row>
    <row r="60" spans="25:28" x14ac:dyDescent="0.2">
      <c r="Y60">
        <v>1010.7076970538332</v>
      </c>
      <c r="AB60">
        <v>499.40308923420491</v>
      </c>
    </row>
    <row r="61" spans="25:28" x14ac:dyDescent="0.2">
      <c r="Y61">
        <v>731.7267701260912</v>
      </c>
      <c r="AB61">
        <v>399.206484375</v>
      </c>
    </row>
    <row r="62" spans="25:28" x14ac:dyDescent="0.2">
      <c r="Y62">
        <v>652.09255484953837</v>
      </c>
      <c r="AB62">
        <v>394.90202905510864</v>
      </c>
    </row>
    <row r="63" spans="25:28" x14ac:dyDescent="0.2">
      <c r="Y63">
        <v>683.26405804612591</v>
      </c>
      <c r="AB63">
        <v>422.21744848750546</v>
      </c>
    </row>
    <row r="64" spans="25:28" x14ac:dyDescent="0.2">
      <c r="Y64">
        <v>694.99019300172608</v>
      </c>
      <c r="AB64">
        <v>477.16264598889529</v>
      </c>
    </row>
    <row r="65" spans="23:28" x14ac:dyDescent="0.2">
      <c r="Y65">
        <v>505.5463136227545</v>
      </c>
      <c r="AB65">
        <v>487.56923459553565</v>
      </c>
    </row>
    <row r="66" spans="23:28" x14ac:dyDescent="0.2">
      <c r="Y66">
        <v>638.0926007975188</v>
      </c>
      <c r="AB66">
        <v>456.82692175349251</v>
      </c>
    </row>
    <row r="67" spans="23:28" x14ac:dyDescent="0.2">
      <c r="Y67">
        <v>675.79437335156786</v>
      </c>
      <c r="AB67">
        <v>423.57689938398357</v>
      </c>
    </row>
    <row r="68" spans="23:28" x14ac:dyDescent="0.2">
      <c r="Y68">
        <v>705.29428626027141</v>
      </c>
      <c r="AB68">
        <v>627.24108133356685</v>
      </c>
    </row>
    <row r="69" spans="23:28" x14ac:dyDescent="0.2">
      <c r="Y69">
        <v>715.46742635992257</v>
      </c>
      <c r="AB69">
        <v>466.98569246435846</v>
      </c>
    </row>
    <row r="70" spans="23:28" x14ac:dyDescent="0.2">
      <c r="Y70">
        <v>693.63660316173491</v>
      </c>
      <c r="AB70">
        <v>561.16487579433851</v>
      </c>
    </row>
    <row r="71" spans="23:28" x14ac:dyDescent="0.2">
      <c r="AB71">
        <v>401.50488499115318</v>
      </c>
    </row>
    <row r="75" spans="23:28" x14ac:dyDescent="0.2">
      <c r="W75" t="s">
        <v>16</v>
      </c>
      <c r="Y75">
        <f>AVERAGE(Y3:Y70)</f>
        <v>570.51147436254723</v>
      </c>
      <c r="AB75">
        <f>AVERAGE(AB3:AB71)</f>
        <v>451.52532488112575</v>
      </c>
    </row>
    <row r="76" spans="23:28" x14ac:dyDescent="0.2">
      <c r="W76" t="s">
        <v>17</v>
      </c>
      <c r="Y76">
        <f>STDEV(Y3:Y70)</f>
        <v>167.99667769874296</v>
      </c>
      <c r="AB76">
        <f>STDEV(AB3:AB71)</f>
        <v>76.421390938518769</v>
      </c>
    </row>
    <row r="77" spans="23:28" x14ac:dyDescent="0.2">
      <c r="W77" t="s">
        <v>13</v>
      </c>
      <c r="Y77" s="5">
        <v>68</v>
      </c>
      <c r="AB77">
        <v>69</v>
      </c>
    </row>
    <row r="78" spans="23:28" x14ac:dyDescent="0.2">
      <c r="W78" t="s">
        <v>18</v>
      </c>
      <c r="Y78">
        <v>8.2462</v>
      </c>
      <c r="AB78">
        <v>8.3065999999999995</v>
      </c>
    </row>
    <row r="79" spans="23:28" x14ac:dyDescent="0.2">
      <c r="W79" t="s">
        <v>19</v>
      </c>
      <c r="Y79">
        <f>TINV(0.05,67)</f>
        <v>1.9960083540252964</v>
      </c>
      <c r="AB79">
        <f>TINV(0.05,68)</f>
        <v>1.9954689314298424</v>
      </c>
    </row>
    <row r="81" spans="23:28" x14ac:dyDescent="0.2">
      <c r="W81" t="s">
        <v>20</v>
      </c>
      <c r="Y81">
        <v>40.664000000000001</v>
      </c>
      <c r="AB81">
        <v>18.359000000000002</v>
      </c>
    </row>
    <row r="84" spans="23:28" x14ac:dyDescent="0.2">
      <c r="W84" t="s">
        <v>21</v>
      </c>
    </row>
    <row r="85" spans="23:28" x14ac:dyDescent="0.2">
      <c r="X85" t="s">
        <v>22</v>
      </c>
      <c r="Y85" s="6">
        <v>570.51147436254723</v>
      </c>
      <c r="AB85" s="6">
        <v>451.52532488112575</v>
      </c>
    </row>
    <row r="86" spans="23:28" x14ac:dyDescent="0.2">
      <c r="X86" t="s">
        <v>23</v>
      </c>
      <c r="Y86" s="6">
        <v>40.664000000000001</v>
      </c>
      <c r="AB86" s="6">
        <v>18.359000000000002</v>
      </c>
    </row>
    <row r="87" spans="23:28" x14ac:dyDescent="0.2">
      <c r="X87" s="7" t="s">
        <v>24</v>
      </c>
      <c r="Y87" s="8">
        <f>Y85+Y86</f>
        <v>611.17547436254722</v>
      </c>
      <c r="AB87" s="8">
        <f>AB85+AB86</f>
        <v>469.88432488112574</v>
      </c>
    </row>
    <row r="88" spans="23:28" x14ac:dyDescent="0.2">
      <c r="X88" s="7" t="s">
        <v>25</v>
      </c>
      <c r="Y88" s="8">
        <f>Y85-Y86</f>
        <v>529.84747436254725</v>
      </c>
      <c r="AB88" s="8">
        <f>AB85-AB86</f>
        <v>433.16632488112577</v>
      </c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MIT 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Bagnall</dc:creator>
  <cp:lastModifiedBy>Microsoft Office User</cp:lastModifiedBy>
  <dcterms:created xsi:type="dcterms:W3CDTF">2018-10-03T16:13:21Z</dcterms:created>
  <dcterms:modified xsi:type="dcterms:W3CDTF">2018-10-04T21:36:35Z</dcterms:modified>
</cp:coreProperties>
</file>