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yeom/Desktop/MIT 3/20.109/Mod 2/"/>
    </mc:Choice>
  </mc:AlternateContent>
  <bookViews>
    <workbookView xWindow="0" yWindow="460" windowWidth="25600" windowHeight="14380" tabRatio="500"/>
  </bookViews>
  <sheets>
    <sheet name="Sheet1" sheetId="1" r:id="rId1"/>
  </sheets>
  <definedNames>
    <definedName name="_xlnm._FilterDatabase" localSheetId="0" hidden="1">Sheet1!$F$2:$F$9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1" l="1"/>
  <c r="B48" i="1"/>
  <c r="I41" i="1"/>
  <c r="H41" i="1"/>
  <c r="G41" i="1"/>
  <c r="F41" i="1"/>
  <c r="E41" i="1"/>
  <c r="D41" i="1"/>
  <c r="C41" i="1"/>
  <c r="B41" i="1"/>
  <c r="C40" i="1"/>
  <c r="D40" i="1"/>
  <c r="E40" i="1"/>
  <c r="F40" i="1"/>
  <c r="G40" i="1"/>
  <c r="H40" i="1"/>
  <c r="I40" i="1"/>
  <c r="B40" i="1"/>
  <c r="C39" i="1"/>
  <c r="D39" i="1"/>
  <c r="E39" i="1"/>
  <c r="F39" i="1"/>
  <c r="G39" i="1"/>
  <c r="H39" i="1"/>
  <c r="I39" i="1"/>
  <c r="B39" i="1"/>
  <c r="C38" i="1"/>
  <c r="D38" i="1"/>
  <c r="E38" i="1"/>
  <c r="F38" i="1"/>
  <c r="G38" i="1"/>
  <c r="H38" i="1"/>
  <c r="I38" i="1"/>
  <c r="B38" i="1"/>
  <c r="C37" i="1"/>
  <c r="D37" i="1"/>
  <c r="E37" i="1"/>
  <c r="F37" i="1"/>
  <c r="G37" i="1"/>
  <c r="H37" i="1"/>
  <c r="I37" i="1"/>
  <c r="B37" i="1"/>
  <c r="G28" i="1"/>
  <c r="F28" i="1"/>
  <c r="E28" i="1"/>
  <c r="D28" i="1"/>
  <c r="C28" i="1"/>
  <c r="C35" i="1"/>
  <c r="D35" i="1"/>
  <c r="E35" i="1"/>
  <c r="F35" i="1"/>
  <c r="G35" i="1"/>
  <c r="H35" i="1"/>
  <c r="I35" i="1"/>
  <c r="B35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C32" i="1"/>
  <c r="D32" i="1"/>
  <c r="E32" i="1"/>
  <c r="F32" i="1"/>
  <c r="G32" i="1"/>
  <c r="H32" i="1"/>
  <c r="I32" i="1"/>
  <c r="B32" i="1"/>
  <c r="B28" i="1"/>
  <c r="G21" i="1"/>
  <c r="C26" i="1"/>
  <c r="E7" i="1"/>
  <c r="C21" i="1"/>
  <c r="G26" i="1"/>
  <c r="E3" i="1"/>
  <c r="D21" i="1"/>
  <c r="D26" i="1"/>
  <c r="E4" i="1"/>
  <c r="E21" i="1"/>
  <c r="E26" i="1"/>
  <c r="E5" i="1"/>
  <c r="F21" i="1"/>
  <c r="F26" i="1"/>
  <c r="E6" i="1"/>
  <c r="H21" i="1"/>
  <c r="H26" i="1"/>
  <c r="E8" i="1"/>
  <c r="I21" i="1"/>
  <c r="I26" i="1"/>
  <c r="E9" i="1"/>
  <c r="E2" i="1"/>
  <c r="B26" i="1"/>
  <c r="D25" i="1"/>
  <c r="E25" i="1"/>
  <c r="F25" i="1"/>
  <c r="G25" i="1"/>
  <c r="C25" i="1"/>
  <c r="B25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<sst xmlns="http://schemas.openxmlformats.org/spreadsheetml/2006/main" count="47" uniqueCount="38">
  <si>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</si>
  <si>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</si>
  <si>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</si>
  <si>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</si>
  <si>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</si>
  <si>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</si>
  <si>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</si>
  <si>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</si>
  <si>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</si>
  <si>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</si>
  <si>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</si>
  <si>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</si>
  <si>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</si>
  <si>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</si>
  <si>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</si>
  <si>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</si>
  <si>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</si>
  <si>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</si>
  <si>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</si>
  <si>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** we did not include B measurements bc they did not correspond to standard curve. Not sure why</t>
  </si>
  <si>
    <t>Normalized absorbance</t>
  </si>
  <si>
    <t>Sample</t>
  </si>
  <si>
    <t>Absorbance</t>
  </si>
  <si>
    <t>**2 and 6 switched</t>
  </si>
  <si>
    <t>nM Ethanol- diluted</t>
  </si>
  <si>
    <t>nm Ethanol</t>
  </si>
  <si>
    <t xml:space="preserve">concentration </t>
  </si>
  <si>
    <t>ng/uL</t>
  </si>
  <si>
    <t>nomalized by OD</t>
  </si>
  <si>
    <t>non-CRISP</t>
  </si>
  <si>
    <t>CRISP</t>
  </si>
  <si>
    <t>O, aTc</t>
  </si>
  <si>
    <t>no O, no atC</t>
  </si>
  <si>
    <t>O, no aTc</t>
  </si>
  <si>
    <t>no O, aTc</t>
  </si>
  <si>
    <t>ttest aTc O2 no crisp</t>
  </si>
  <si>
    <t>ttest atc O2 crisp</t>
  </si>
  <si>
    <t>ttest for O2, hold aTc and no crisp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</si>
</sst>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Fit to Standard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.0"/>
            <c:dispRSqr val="1"/>
            <c:dispEq val="1"/>
            <c:trendlineLbl>
              <c:layout>
                <c:manualLayout>
                  <c:x val="0.0651503753113663"/>
                  <c:y val="0.1906762313689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Sheet1!$B$28:$F$28</c:f>
              <c:numCache>
                <c:formatCode>General</c:formatCode>
                <c:ptCount val="5"/>
                <c:pt idx="0">
                  <c:v>0.0</c:v>
                </c:pt>
                <c:pt idx="1">
                  <c:v>0.3459</c:v>
                </c:pt>
                <c:pt idx="2">
                  <c:v>0.2702</c:v>
                </c:pt>
                <c:pt idx="3">
                  <c:v>0.564</c:v>
                </c:pt>
                <c:pt idx="4">
                  <c:v>1.0965</c:v>
                </c:pt>
              </c:numCache>
            </c:numRef>
          </c:xVal>
          <c:yVal>
            <c:numRef>
              <c:f>Sheet1!$B$29:$F$29</c:f>
              <c:numCache>
                <c:formatCode>General</c:formatCode>
                <c:ptCount val="5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78878224"/>
        <c:axId val="-1981163376"/>
      </c:scatterChart>
      <c:valAx>
        <c:axId val="-197887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1163376"/>
        <c:crosses val="autoZero"/>
        <c:crossBetween val="midCat"/>
      </c:valAx>
      <c:valAx>
        <c:axId val="-1981163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nM of ethanol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887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Ethanol in CRISPRi vs. WT cells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non-CRISP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Sheet1!$B$44:$E$44</c:f>
              <c:strCache>
                <c:ptCount val="4"/>
                <c:pt idx="0">
                  <c:v>O, no aTc</c:v>
                </c:pt>
                <c:pt idx="1">
                  <c:v>no O, no atC</c:v>
                </c:pt>
                <c:pt idx="2">
                  <c:v>O, aTc</c:v>
                </c:pt>
                <c:pt idx="3">
                  <c:v>no O, aTc</c:v>
                </c:pt>
              </c:strCache>
            </c:strRef>
          </c:cat>
          <c:val>
            <c:numRef>
              <c:f>Sheet1!$B$45:$E$45</c:f>
              <c:numCache>
                <c:formatCode>General</c:formatCode>
                <c:ptCount val="4"/>
                <c:pt idx="0">
                  <c:v>20.9724227848674</c:v>
                </c:pt>
                <c:pt idx="1">
                  <c:v>41.1326318941003</c:v>
                </c:pt>
                <c:pt idx="2">
                  <c:v>26.29093963178667</c:v>
                </c:pt>
                <c:pt idx="3">
                  <c:v>18.6111357260748</c:v>
                </c:pt>
              </c:numCache>
            </c:numRef>
          </c:val>
        </c:ser>
        <c:ser>
          <c:idx val="1"/>
          <c:order val="1"/>
          <c:tx>
            <c:strRef>
              <c:f>Sheet1!$A$46</c:f>
              <c:strCache>
                <c:ptCount val="1"/>
                <c:pt idx="0">
                  <c:v>CRISP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Sheet1!$B$44:$E$44</c:f>
              <c:strCache>
                <c:ptCount val="4"/>
                <c:pt idx="0">
                  <c:v>O, no aTc</c:v>
                </c:pt>
                <c:pt idx="1">
                  <c:v>no O, no atC</c:v>
                </c:pt>
                <c:pt idx="2">
                  <c:v>O, aTc</c:v>
                </c:pt>
                <c:pt idx="3">
                  <c:v>no O, aTc</c:v>
                </c:pt>
              </c:strCache>
            </c:strRef>
          </c:cat>
          <c:val>
            <c:numRef>
              <c:f>Sheet1!$B$46:$E$46</c:f>
              <c:numCache>
                <c:formatCode>General</c:formatCode>
                <c:ptCount val="4"/>
                <c:pt idx="0">
                  <c:v>24.11327206310448</c:v>
                </c:pt>
                <c:pt idx="1">
                  <c:v>16.74829420076191</c:v>
                </c:pt>
                <c:pt idx="2">
                  <c:v>4.92569316991617</c:v>
                </c:pt>
                <c:pt idx="3">
                  <c:v>0.605539824296299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72175312"/>
        <c:axId val="-1974886240"/>
      </c:barChart>
      <c:catAx>
        <c:axId val="-197217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4886240"/>
        <c:crosses val="autoZero"/>
        <c:auto val="1"/>
        <c:lblAlgn val="ctr"/>
        <c:lblOffset val="100"/>
        <c:noMultiLvlLbl val="0"/>
      </c:catAx>
      <c:valAx>
        <c:axId val="-19748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ng/µL</a:t>
                </a:r>
                <a:r>
                  <a:rPr lang="en-US" baseline="0"/>
                  <a:t> Ethanol (normalized to OD)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7217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279400</xdr:colOff>
      <xdr:row>12</xdr:row>
      <xdr:rowOff>133350</xdr:rowOff>
    </xdr:from>
    <xdr:to>
      <xdr:col>17</xdr:col>
      <xdr:colOff>482600</xdr:colOff>
      <xdr:row>31</xdr:row>
      <xdr:rowOff>127000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668637</xdr:colOff>
      <xdr:row>34</xdr:row>
      <xdr:rowOff>162238</xdr:rowOff>
    </xdr:from>
    <xdr:to>
      <xdr:col>19</xdr:col>
      <xdr:colOff>454453</xdr:colOff>
      <xdr:row>58</xdr:row>
      <xdr:rowOff>49425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7" workbookViewId="0">
      <selection activeCell="R20" sqref="R20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11" x14ac:dyDescent="0.2">
      <c r="A1" s="1" t="s">
        <v>0</v>
      </c>
      <c r="B1" s="3" t="s">
        <v>11</v>
      </c>
      <c r="C1" s="3" t="s">
        <v>2</v>
      </c>
      <c r="D1" s="3" t="s">
        <v>1</v>
      </c>
      <c r="E1" s="3" t="s">
        <v>22</v>
      </c>
      <c r="F1" s="3"/>
      <c r="H1" s="3"/>
      <c r="I1" s="3"/>
      <c r="J1" s="3"/>
      <c r="K1" s="3"/>
    </row>
    <row r="2" spans="1:11" x14ac:dyDescent="0.2">
      <c r="A2">
        <v>1</v>
      </c>
      <c r="B2" s="2" t="s">
        <v>3</v>
      </c>
      <c r="C2">
        <v>0.45500000000000002</v>
      </c>
      <c r="D2">
        <f>C2*10</f>
        <v>4.55</v>
      </c>
      <c r="E2" s="5">
        <f>B26</f>
        <v>1.2737333333333336</v>
      </c>
      <c r="J2" s="5"/>
    </row>
    <row r="3" spans="1:11" x14ac:dyDescent="0.2">
      <c r="A3">
        <v>2</v>
      </c>
      <c r="B3" s="2" t="s">
        <v>4</v>
      </c>
      <c r="C3">
        <v>0.22600000000000001</v>
      </c>
      <c r="D3">
        <f t="shared" ref="D3:D9" si="0">C3*10</f>
        <v>2.2600000000000002</v>
      </c>
      <c r="E3" s="5">
        <f>G26</f>
        <v>1.2408333333333332</v>
      </c>
      <c r="J3" s="5"/>
    </row>
    <row r="4" spans="1:11" x14ac:dyDescent="0.2">
      <c r="A4">
        <v>3</v>
      </c>
      <c r="B4" s="2" t="s">
        <v>5</v>
      </c>
      <c r="C4">
        <v>0.4</v>
      </c>
      <c r="D4">
        <f t="shared" si="0"/>
        <v>4</v>
      </c>
      <c r="E4" s="5">
        <f>D26</f>
        <v>1.4037333333333337</v>
      </c>
      <c r="J4" s="5"/>
    </row>
    <row r="5" spans="1:11" x14ac:dyDescent="0.2">
      <c r="A5">
        <v>4</v>
      </c>
      <c r="B5" s="2" t="s">
        <v>6</v>
      </c>
      <c r="C5">
        <v>0.20499999999999999</v>
      </c>
      <c r="D5">
        <f t="shared" si="0"/>
        <v>2.0499999999999998</v>
      </c>
      <c r="E5" s="5">
        <f>E26</f>
        <v>0.50926666666666676</v>
      </c>
      <c r="J5" s="5"/>
    </row>
    <row r="6" spans="1:11" x14ac:dyDescent="0.2">
      <c r="A6">
        <v>5</v>
      </c>
      <c r="B6" s="2" t="s">
        <v>7</v>
      </c>
      <c r="C6">
        <v>0.40200000000000002</v>
      </c>
      <c r="D6">
        <f t="shared" si="0"/>
        <v>4.0200000000000005</v>
      </c>
      <c r="E6" s="5">
        <f>F26</f>
        <v>1.2939000000000001</v>
      </c>
      <c r="J6" s="5"/>
    </row>
    <row r="7" spans="1:11" x14ac:dyDescent="0.2">
      <c r="A7">
        <v>6</v>
      </c>
      <c r="B7" s="2" t="s">
        <v>8</v>
      </c>
      <c r="C7">
        <v>0.23799999999999999</v>
      </c>
      <c r="D7">
        <f t="shared" si="0"/>
        <v>2.38</v>
      </c>
      <c r="E7" s="5">
        <f>C26</f>
        <v>0.53206666666666691</v>
      </c>
      <c r="J7" s="5"/>
    </row>
    <row r="8" spans="1:11" x14ac:dyDescent="0.2">
      <c r="A8">
        <v>7</v>
      </c>
      <c r="B8" s="2" t="s">
        <v>9</v>
      </c>
      <c r="C8">
        <v>0.16700000000000001</v>
      </c>
      <c r="D8">
        <f t="shared" si="0"/>
        <v>1.6700000000000002</v>
      </c>
      <c r="E8" s="5">
        <f>H26</f>
        <v>0.10980000000000001</v>
      </c>
      <c r="J8" s="5"/>
    </row>
    <row r="9" spans="1:11" x14ac:dyDescent="0.2">
      <c r="A9">
        <v>8</v>
      </c>
      <c r="B9" s="2" t="s">
        <v>10</v>
      </c>
      <c r="C9">
        <v>0.153</v>
      </c>
      <c r="D9">
        <f t="shared" si="0"/>
        <v>1.53</v>
      </c>
      <c r="E9" s="5">
        <f>I26</f>
        <v>1.2366666666666748E-2</v>
      </c>
      <c r="J9" s="5"/>
    </row>
    <row r="11" spans="1:11" x14ac:dyDescent="0.2">
      <c r="A11" t="s">
        <v>23</v>
      </c>
    </row>
    <row r="12" spans="1:11" x14ac:dyDescent="0.2">
      <c r="A12" s="3" t="s">
        <v>12</v>
      </c>
    </row>
    <row r="13" spans="1:11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1" x14ac:dyDescent="0.2">
      <c r="A14" s="1" t="s">
        <v>13</v>
      </c>
      <c r="B14">
        <v>0.67589999999999995</v>
      </c>
      <c r="C14">
        <v>1.0218</v>
      </c>
      <c r="D14">
        <v>0.94610000000000005</v>
      </c>
      <c r="E14">
        <v>1.2399</v>
      </c>
      <c r="F14">
        <v>1.7724</v>
      </c>
      <c r="G14">
        <v>1.1979</v>
      </c>
    </row>
    <row r="15" spans="1:11" x14ac:dyDescent="0.2">
      <c r="A15" s="1" t="s">
        <v>14</v>
      </c>
      <c r="B15" t="s">
        <v>19</v>
      </c>
    </row>
    <row r="16" spans="1:11" x14ac:dyDescent="0.2">
      <c r="A16" s="1" t="s">
        <v>15</v>
      </c>
      <c r="B16">
        <f>AVERAGE(B14:B15)</f>
        <v>0.67589999999999995</v>
      </c>
      <c r="C16">
        <f t="shared" ref="C16:I16" si="1">AVERAGE(C14:C15)</f>
        <v>1.0218</v>
      </c>
      <c r="D16">
        <f t="shared" si="1"/>
        <v>0.94610000000000005</v>
      </c>
      <c r="E16">
        <f t="shared" si="1"/>
        <v>1.2399</v>
      </c>
      <c r="F16">
        <f t="shared" si="1"/>
        <v>1.7724</v>
      </c>
      <c r="G16">
        <f t="shared" si="1"/>
        <v>1.1979</v>
      </c>
      <c r="H16" t="e">
        <f t="shared" si="1"/>
        <v>#DIV/0!</v>
      </c>
      <c r="I16" t="e">
        <f t="shared" si="1"/>
        <v>#DIV/0!</v>
      </c>
    </row>
    <row r="17" spans="1:9" x14ac:dyDescent="0.2">
      <c r="A17" s="1"/>
    </row>
    <row r="18" spans="1:9" x14ac:dyDescent="0.2">
      <c r="A18" s="1" t="s">
        <v>16</v>
      </c>
      <c r="B18">
        <v>1.9336</v>
      </c>
      <c r="C18">
        <v>1.8964000000000001</v>
      </c>
      <c r="D18">
        <v>2.0611000000000002</v>
      </c>
      <c r="E18">
        <v>1.1805000000000001</v>
      </c>
      <c r="F18">
        <v>1.9515</v>
      </c>
      <c r="G18">
        <v>1.1404000000000001</v>
      </c>
      <c r="H18">
        <v>0.73909999999999998</v>
      </c>
      <c r="I18">
        <v>0.66869999999999996</v>
      </c>
    </row>
    <row r="19" spans="1:9" x14ac:dyDescent="0.2">
      <c r="A19" s="1" t="s">
        <v>17</v>
      </c>
      <c r="B19">
        <v>1.9881</v>
      </c>
      <c r="C19">
        <v>1.91</v>
      </c>
      <c r="D19">
        <v>2.0918999999999999</v>
      </c>
      <c r="E19">
        <v>1.159</v>
      </c>
      <c r="F19">
        <v>1.9599</v>
      </c>
      <c r="G19">
        <v>1.236</v>
      </c>
      <c r="H19">
        <v>0.82440000000000002</v>
      </c>
      <c r="I19">
        <v>0.70379999999999998</v>
      </c>
    </row>
    <row r="20" spans="1:9" x14ac:dyDescent="0.2">
      <c r="A20" s="1" t="s">
        <v>18</v>
      </c>
      <c r="B20">
        <v>1.9272</v>
      </c>
      <c r="C20">
        <v>1.9438</v>
      </c>
      <c r="D20">
        <v>2.0859000000000001</v>
      </c>
      <c r="E20">
        <v>1.216</v>
      </c>
      <c r="F20">
        <v>1.998</v>
      </c>
      <c r="G20">
        <v>1.2475000000000001</v>
      </c>
      <c r="H20">
        <v>0.79359999999999997</v>
      </c>
      <c r="I20">
        <v>0.69230000000000003</v>
      </c>
    </row>
    <row r="21" spans="1:9" x14ac:dyDescent="0.2">
      <c r="A21" s="1" t="s">
        <v>15</v>
      </c>
      <c r="B21">
        <f>AVERAGE(B18:B20)</f>
        <v>1.9496333333333336</v>
      </c>
      <c r="C21">
        <f>AVERAGE(C18:C20)</f>
        <v>1.9167333333333332</v>
      </c>
      <c r="D21">
        <f t="shared" ref="D21:I21" si="2">AVERAGE(D18:D20)</f>
        <v>2.0796333333333337</v>
      </c>
      <c r="E21">
        <f t="shared" si="2"/>
        <v>1.1851666666666667</v>
      </c>
      <c r="F21">
        <f t="shared" si="2"/>
        <v>1.9698</v>
      </c>
      <c r="G21">
        <f>AVERAGE(G18:G20)</f>
        <v>1.2079666666666669</v>
      </c>
      <c r="H21">
        <f t="shared" si="2"/>
        <v>0.78569999999999995</v>
      </c>
      <c r="I21">
        <f t="shared" si="2"/>
        <v>0.68826666666666669</v>
      </c>
    </row>
    <row r="23" spans="1:9" x14ac:dyDescent="0.2">
      <c r="A23" s="3" t="s">
        <v>20</v>
      </c>
    </row>
    <row r="24" spans="1:9" x14ac:dyDescent="0.2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</row>
    <row r="25" spans="1:9" x14ac:dyDescent="0.2">
      <c r="A25" s="1" t="s">
        <v>13</v>
      </c>
      <c r="B25">
        <f>B16-B16</f>
        <v>0</v>
      </c>
      <c r="C25">
        <f>C16-$B$16</f>
        <v>0.3459000000000001</v>
      </c>
      <c r="D25">
        <f t="shared" ref="D25:G25" si="3">D16-$B$16</f>
        <v>0.27020000000000011</v>
      </c>
      <c r="E25">
        <f t="shared" si="3"/>
        <v>0.56400000000000006</v>
      </c>
      <c r="F25">
        <f t="shared" si="3"/>
        <v>1.0965</v>
      </c>
      <c r="G25">
        <f t="shared" si="3"/>
        <v>0.52200000000000002</v>
      </c>
    </row>
    <row r="26" spans="1:9" x14ac:dyDescent="0.2">
      <c r="A26" s="1" t="s">
        <v>21</v>
      </c>
      <c r="B26" s="5">
        <f>B21-$B$16</f>
        <v>1.2737333333333336</v>
      </c>
      <c r="C26" s="5">
        <f>G21-$B$16</f>
        <v>0.53206666666666691</v>
      </c>
      <c r="D26" s="5">
        <f t="shared" ref="D26:I26" si="4">D21-$B$16</f>
        <v>1.4037333333333337</v>
      </c>
      <c r="E26" s="5">
        <f t="shared" si="4"/>
        <v>0.50926666666666676</v>
      </c>
      <c r="F26" s="5">
        <f t="shared" si="4"/>
        <v>1.2939000000000001</v>
      </c>
      <c r="G26" s="5">
        <f>C21-$B$16</f>
        <v>1.2408333333333332</v>
      </c>
      <c r="H26" s="5">
        <f>H21-$B$16</f>
        <v>0.10980000000000001</v>
      </c>
      <c r="I26" s="5">
        <f t="shared" si="4"/>
        <v>1.2366666666666748E-2</v>
      </c>
    </row>
    <row r="27" spans="1:9" x14ac:dyDescent="0.2">
      <c r="A27" s="1"/>
    </row>
    <row r="28" spans="1:9" x14ac:dyDescent="0.2">
      <c r="A28" s="1" t="s">
        <v>13</v>
      </c>
      <c r="B28">
        <f>B14-$B$14</f>
        <v>0</v>
      </c>
      <c r="C28">
        <f>C14-$B$14</f>
        <v>0.3459000000000001</v>
      </c>
      <c r="D28">
        <f>D14-$B$14</f>
        <v>0.27020000000000011</v>
      </c>
      <c r="E28">
        <f>E14-$B$14</f>
        <v>0.56400000000000006</v>
      </c>
      <c r="F28">
        <f>F14-$B$14</f>
        <v>1.0965</v>
      </c>
      <c r="G28">
        <f>G14-$B$14</f>
        <v>0.52200000000000002</v>
      </c>
    </row>
    <row r="29" spans="1:9" x14ac:dyDescent="0.2">
      <c r="A29" s="1" t="s">
        <v>14</v>
      </c>
      <c r="B29">
        <v>0</v>
      </c>
      <c r="C29">
        <v>2</v>
      </c>
      <c r="D29">
        <v>4</v>
      </c>
      <c r="E29">
        <v>6</v>
      </c>
      <c r="F29">
        <v>8</v>
      </c>
      <c r="G29">
        <v>10</v>
      </c>
    </row>
    <row r="30" spans="1:9" x14ac:dyDescent="0.2">
      <c r="A30" s="1" t="s">
        <v>15</v>
      </c>
    </row>
    <row r="31" spans="1:9" x14ac:dyDescent="0.2">
      <c r="A31" s="1"/>
    </row>
    <row r="32" spans="1:9" x14ac:dyDescent="0.2">
      <c r="A32" s="1" t="s">
        <v>16</v>
      </c>
      <c r="B32">
        <f>B18-$B$14</f>
        <v>1.2577</v>
      </c>
      <c r="C32">
        <f t="shared" ref="C32:I32" si="5">C18-$B$14</f>
        <v>1.2205000000000001</v>
      </c>
      <c r="D32">
        <f t="shared" si="5"/>
        <v>1.3852000000000002</v>
      </c>
      <c r="E32">
        <f t="shared" si="5"/>
        <v>0.50460000000000016</v>
      </c>
      <c r="F32">
        <f t="shared" si="5"/>
        <v>1.2756000000000001</v>
      </c>
      <c r="G32">
        <f t="shared" si="5"/>
        <v>0.46450000000000014</v>
      </c>
      <c r="H32">
        <f t="shared" si="5"/>
        <v>6.3200000000000034E-2</v>
      </c>
      <c r="I32">
        <f t="shared" si="5"/>
        <v>-7.1999999999999842E-3</v>
      </c>
    </row>
    <row r="33" spans="1:9" x14ac:dyDescent="0.2">
      <c r="A33" s="1" t="s">
        <v>17</v>
      </c>
      <c r="B33">
        <f t="shared" ref="B33:I33" si="6">B19-$B$14</f>
        <v>1.3122</v>
      </c>
      <c r="C33">
        <f t="shared" si="6"/>
        <v>1.2341</v>
      </c>
      <c r="D33">
        <f t="shared" si="6"/>
        <v>1.4159999999999999</v>
      </c>
      <c r="E33">
        <f t="shared" si="6"/>
        <v>0.48310000000000008</v>
      </c>
      <c r="F33">
        <f t="shared" si="6"/>
        <v>1.284</v>
      </c>
      <c r="G33">
        <f t="shared" si="6"/>
        <v>0.56010000000000004</v>
      </c>
      <c r="H33">
        <f t="shared" si="6"/>
        <v>0.14850000000000008</v>
      </c>
      <c r="I33">
        <f t="shared" si="6"/>
        <v>2.7900000000000036E-2</v>
      </c>
    </row>
    <row r="34" spans="1:9" x14ac:dyDescent="0.2">
      <c r="A34" s="1" t="s">
        <v>18</v>
      </c>
      <c r="B34">
        <f t="shared" ref="B34:I34" si="7">B20-$B$14</f>
        <v>1.2513000000000001</v>
      </c>
      <c r="C34">
        <f t="shared" si="7"/>
        <v>1.2679</v>
      </c>
      <c r="D34">
        <f t="shared" si="7"/>
        <v>1.4100000000000001</v>
      </c>
      <c r="E34">
        <f t="shared" si="7"/>
        <v>0.54010000000000002</v>
      </c>
      <c r="F34">
        <f t="shared" si="7"/>
        <v>1.3221000000000001</v>
      </c>
      <c r="G34">
        <f t="shared" si="7"/>
        <v>0.57160000000000011</v>
      </c>
      <c r="H34">
        <f t="shared" si="7"/>
        <v>0.11770000000000003</v>
      </c>
      <c r="I34">
        <f t="shared" si="7"/>
        <v>1.6400000000000081E-2</v>
      </c>
    </row>
    <row r="35" spans="1:9" x14ac:dyDescent="0.2">
      <c r="A35" s="1" t="s">
        <v>15</v>
      </c>
      <c r="B35">
        <f>AVERAGE(B32:B34)</f>
        <v>1.2737333333333334</v>
      </c>
      <c r="C35">
        <f t="shared" ref="C35:I35" si="8">AVERAGE(C32:C34)</f>
        <v>1.2408333333333335</v>
      </c>
      <c r="D35">
        <f t="shared" si="8"/>
        <v>1.4037333333333333</v>
      </c>
      <c r="E35">
        <f t="shared" si="8"/>
        <v>0.50926666666666676</v>
      </c>
      <c r="F35">
        <f t="shared" si="8"/>
        <v>1.2939000000000001</v>
      </c>
      <c r="G35">
        <f t="shared" si="8"/>
        <v>0.5320666666666668</v>
      </c>
      <c r="H35">
        <f t="shared" si="8"/>
        <v>0.10980000000000005</v>
      </c>
      <c r="I35">
        <f t="shared" si="8"/>
        <v>1.2366666666666712E-2</v>
      </c>
    </row>
    <row r="37" spans="1:9" x14ac:dyDescent="0.2">
      <c r="A37" s="1" t="s">
        <v>24</v>
      </c>
      <c r="B37">
        <f>8.1308*B35</f>
        <v>10.356470986666668</v>
      </c>
      <c r="C37">
        <f t="shared" ref="C37:I37" si="9">8.1308*C35</f>
        <v>10.088967666666669</v>
      </c>
      <c r="D37">
        <f t="shared" si="9"/>
        <v>11.413474986666667</v>
      </c>
      <c r="E37">
        <f t="shared" si="9"/>
        <v>4.1407454133333346</v>
      </c>
      <c r="F37">
        <f t="shared" si="9"/>
        <v>10.520442120000002</v>
      </c>
      <c r="G37">
        <f t="shared" si="9"/>
        <v>4.3261276533333346</v>
      </c>
      <c r="H37">
        <f t="shared" si="9"/>
        <v>0.89276184000000047</v>
      </c>
      <c r="I37">
        <f t="shared" si="9"/>
        <v>0.10055089333333371</v>
      </c>
    </row>
    <row r="38" spans="1:9" x14ac:dyDescent="0.2">
      <c r="A38" s="1" t="s">
        <v>25</v>
      </c>
      <c r="B38">
        <f>B37*10</f>
        <v>103.56470986666667</v>
      </c>
      <c r="C38">
        <f t="shared" ref="C38:I38" si="10">C37*10</f>
        <v>100.88967666666669</v>
      </c>
      <c r="D38">
        <f t="shared" si="10"/>
        <v>114.13474986666668</v>
      </c>
      <c r="E38">
        <f t="shared" si="10"/>
        <v>41.407454133333346</v>
      </c>
      <c r="F38">
        <f t="shared" si="10"/>
        <v>105.20442120000001</v>
      </c>
      <c r="G38">
        <f t="shared" si="10"/>
        <v>43.261276533333344</v>
      </c>
      <c r="H38">
        <f t="shared" si="10"/>
        <v>8.9276184000000054</v>
      </c>
      <c r="I38">
        <f t="shared" si="10"/>
        <v>1.0055089333333371</v>
      </c>
    </row>
    <row r="39" spans="1:9" x14ac:dyDescent="0.2">
      <c r="A39" s="1" t="s">
        <v>26</v>
      </c>
      <c r="B39">
        <f>B38/50</f>
        <v>2.0712941973333336</v>
      </c>
      <c r="C39">
        <f t="shared" ref="C39:I39" si="11">C38/50</f>
        <v>2.0177935333333337</v>
      </c>
      <c r="D39">
        <f t="shared" si="11"/>
        <v>2.2826949973333335</v>
      </c>
      <c r="E39">
        <f t="shared" si="11"/>
        <v>0.82814908266666687</v>
      </c>
      <c r="F39">
        <f t="shared" si="11"/>
        <v>2.1040884240000004</v>
      </c>
      <c r="G39">
        <f t="shared" si="11"/>
        <v>0.86522553066666685</v>
      </c>
      <c r="H39">
        <f t="shared" si="11"/>
        <v>0.1785523680000001</v>
      </c>
      <c r="I39">
        <f t="shared" si="11"/>
        <v>2.0110178666666742E-2</v>
      </c>
    </row>
    <row r="40" spans="1:9" x14ac:dyDescent="0.2">
      <c r="A40" s="1" t="s">
        <v>27</v>
      </c>
      <c r="B40">
        <f>B39*46.07</f>
        <v>95.424523671146687</v>
      </c>
      <c r="C40">
        <f t="shared" ref="C40:I40" si="12">C39*46.07</f>
        <v>92.959748080666685</v>
      </c>
      <c r="D40">
        <f t="shared" si="12"/>
        <v>105.16375852714667</v>
      </c>
      <c r="E40">
        <f t="shared" si="12"/>
        <v>38.152828238453345</v>
      </c>
      <c r="F40">
        <f t="shared" si="12"/>
        <v>96.935353693680014</v>
      </c>
      <c r="G40">
        <f t="shared" si="12"/>
        <v>39.860940197813342</v>
      </c>
      <c r="H40">
        <f t="shared" si="12"/>
        <v>8.2259075937600041</v>
      </c>
      <c r="I40">
        <f t="shared" si="12"/>
        <v>0.92647593117333682</v>
      </c>
    </row>
    <row r="41" spans="1:9" x14ac:dyDescent="0.2">
      <c r="A41" s="1" t="s">
        <v>28</v>
      </c>
      <c r="B41">
        <f>B40/D2</f>
        <v>20.972422784867405</v>
      </c>
      <c r="C41">
        <f>C40/D3</f>
        <v>41.1326318941003</v>
      </c>
      <c r="D41">
        <f>D40/D4</f>
        <v>26.290939631786667</v>
      </c>
      <c r="E41">
        <f>E40/D5</f>
        <v>18.611135726074803</v>
      </c>
      <c r="F41">
        <f>F40/D6</f>
        <v>24.113272063104478</v>
      </c>
      <c r="G41">
        <f>G40/D7</f>
        <v>16.748294200761908</v>
      </c>
      <c r="H41">
        <f>H40/D8</f>
        <v>4.9256931699161699</v>
      </c>
      <c r="I41">
        <f>I40/D9</f>
        <v>0.6055398242962986</v>
      </c>
    </row>
    <row r="42" spans="1:9" x14ac:dyDescent="0.2">
      <c r="B42">
        <v>24.113272063104478</v>
      </c>
      <c r="C42">
        <v>16.748294200761908</v>
      </c>
      <c r="D42">
        <v>4.9256931699161699</v>
      </c>
      <c r="E42">
        <v>0.6055398242962986</v>
      </c>
    </row>
    <row r="44" spans="1:9" x14ac:dyDescent="0.2">
      <c r="B44" t="s">
        <v>33</v>
      </c>
      <c r="C44" t="s">
        <v>32</v>
      </c>
      <c r="D44" t="s">
        <v>31</v>
      </c>
      <c r="E44" t="s">
        <v>34</v>
      </c>
    </row>
    <row r="45" spans="1:9" x14ac:dyDescent="0.2">
      <c r="A45" t="s">
        <v>29</v>
      </c>
      <c r="B45">
        <v>20.972422784867405</v>
      </c>
      <c r="C45">
        <v>41.1326318941003</v>
      </c>
      <c r="D45">
        <v>26.290939631786667</v>
      </c>
      <c r="E45">
        <v>18.611135726074803</v>
      </c>
    </row>
    <row r="46" spans="1:9" x14ac:dyDescent="0.2">
      <c r="A46" t="s">
        <v>30</v>
      </c>
      <c r="B46">
        <v>24.113272063104478</v>
      </c>
      <c r="C46">
        <v>16.748294200761908</v>
      </c>
      <c r="D46">
        <v>4.9256931699161699</v>
      </c>
      <c r="E46">
        <v>0.6055398242962986</v>
      </c>
    </row>
    <row r="48" spans="1:9" x14ac:dyDescent="0.2">
      <c r="A48" t="s">
        <v>35</v>
      </c>
      <c r="B48">
        <f>TTEST(B18:B20,D18:D20,2,3)</f>
        <v>9.9815292656146096E-3</v>
      </c>
    </row>
    <row r="49" spans="1:2" x14ac:dyDescent="0.2">
      <c r="A49" t="s">
        <v>36</v>
      </c>
      <c r="B49">
        <f>TTEST(F32:F34,H32:H34,2,3)</f>
        <v>1.8649515697324782E-5</v>
      </c>
    </row>
    <row r="52" spans="1:2" x14ac:dyDescent="0.2">
      <c r="A52" t="s">
        <v>37</v>
      </c>
    </row>
  </sheetData>
  <conditionalFormatting sqref="F2:F9">
    <cfRule type="colorScale" priority="1">
      <colorScale>
        <cfvo type="min"/>
        <cfvo type="max"/>
        <color theme="3" tint="0.79998168889431442"/>
        <color theme="3" tint="-0.249977111117893"/>
      </colorScale>
    </cfRule>
  </conditionalFormatting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2018-11-08T22:27:57Z</dcterms:modified>
</cp:coreProperties>
</file>