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28800" yWindow="0" windowWidth="38400" windowHeight="21140" tabRatio="500"/>
  </bookViews>
  <sheets>
    <sheet name="PPIase_sp19_plate1.txt" sheetId="1" r:id="rId1"/>
    <sheet name="Sheet1" sheetId="2" r:id="rId2"/>
    <sheet name="Sheet2" sheetId="3" r:id="rId3"/>
    <sheet name="Sheet3" sheetId="4" r:id="rId4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4" l="1"/>
  <c r="G43" i="4"/>
  <c r="G38" i="4"/>
  <c r="G34" i="4"/>
  <c r="G36" i="4"/>
  <c r="G40" i="4"/>
  <c r="G44" i="4"/>
  <c r="G46" i="4"/>
  <c r="F33" i="4"/>
  <c r="F43" i="4"/>
  <c r="F38" i="4"/>
  <c r="F34" i="4"/>
  <c r="F36" i="4"/>
  <c r="F40" i="4"/>
  <c r="F44" i="4"/>
  <c r="F46" i="4"/>
  <c r="E33" i="4"/>
  <c r="E43" i="4"/>
  <c r="E38" i="4"/>
  <c r="E34" i="4"/>
  <c r="E36" i="4"/>
  <c r="E40" i="4"/>
  <c r="E44" i="4"/>
  <c r="E46" i="4"/>
  <c r="D33" i="4"/>
  <c r="D43" i="4"/>
  <c r="D38" i="4"/>
  <c r="D34" i="4"/>
  <c r="D36" i="4"/>
  <c r="D40" i="4"/>
  <c r="D44" i="4"/>
  <c r="D46" i="4"/>
  <c r="G45" i="4"/>
  <c r="F45" i="4"/>
  <c r="E45" i="4"/>
  <c r="D45" i="4"/>
  <c r="Q4" i="1"/>
  <c r="L4" i="1"/>
  <c r="G4" i="1"/>
  <c r="R4" i="3"/>
  <c r="N4" i="3"/>
  <c r="J4" i="3"/>
  <c r="F4" i="3"/>
  <c r="R3" i="3"/>
  <c r="N3" i="3"/>
  <c r="J3" i="3"/>
  <c r="F3" i="3"/>
  <c r="R2" i="3"/>
  <c r="N2" i="3"/>
  <c r="J2" i="3"/>
  <c r="F2" i="3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  <c r="F6" i="1"/>
  <c r="F7" i="1"/>
  <c r="F8" i="1"/>
  <c r="F9" i="1"/>
  <c r="F10" i="1"/>
  <c r="F11" i="1"/>
  <c r="F4" i="1"/>
</calcChain>
</file>

<file path=xl/sharedStrings.xml><?xml version="1.0" encoding="utf-8"?>
<sst xmlns="http://schemas.openxmlformats.org/spreadsheetml/2006/main" count="62" uniqueCount="40">
  <si>
    <t>##BLOCKS= 1</t>
  </si>
  <si>
    <t>Plate:</t>
  </si>
  <si>
    <t>Sp19 TR PPiase plate 1</t>
  </si>
  <si>
    <t>Time</t>
  </si>
  <si>
    <t>Temperature(¡C)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</si>
  <si>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</si>
  <si>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</si>
  <si>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</si>
  <si>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</si>
  <si>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</si>
  <si>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</si>
  <si>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</si>
  <si>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</si>
  <si>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</si>
  <si>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</si>
  <si>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</si>
  <si>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</si>
  <si>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~End</t>
  </si>
  <si>
    <t>Original Filename: PPIase_sp19_plate1; Date Last Saved: 2/26/2019 4:15:22 PM</t>
  </si>
  <si>
    <t>Avg</t>
  </si>
  <si>
    <t>Delta A</t>
  </si>
  <si>
    <t>rxn volume=200</t>
  </si>
  <si>
    <t>No substrate</t>
  </si>
  <si>
    <t>No chymo</t>
  </si>
  <si>
    <t>Experimental</t>
  </si>
  <si>
    <t>No FKBP12</t>
  </si>
  <si>
    <t>Specific Activity (L*min/moles)</t>
  </si>
  <si>
    <t>Mean (x)</t>
  </si>
  <si>
    <t>SD</t>
  </si>
  <si>
    <t>n</t>
  </si>
  <si>
    <t>sqrt n</t>
  </si>
  <si>
    <r>
      <t>"t =TINV(</t>
    </r>
    <r>
      <rPr>
        <i/>
        <sz val="10"/>
        <rFont val="Arial"/>
        <family val="2"/>
      </rPr>
      <t>0.05</t>
    </r>
    <r>
      <rPr>
        <sz val="12"/>
        <color theme="1"/>
        <rFont val="Calibri"/>
        <family val="2"/>
        <charset val="129"/>
        <scheme val="minor"/>
      </rPr>
      <t>,n-1)"</t>
    </r>
  </si>
  <si>
    <t>"ts/sqrt n"</t>
  </si>
  <si>
    <t>95% Confidence Intervals:</t>
  </si>
  <si>
    <t>mean</t>
  </si>
  <si>
    <t>"+/-"</t>
  </si>
  <si>
    <t>Upper</t>
  </si>
  <si>
    <t>Lower</t>
  </si>
  <si>
    <t>No Substrate</t>
  </si>
  <si>
    <t>No Chymotrypsin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</si>
</sst>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2"/>
      <color rgb="FF000000"/>
      <name val="Calibri"/>
      <family val="2"/>
      <charset val="129"/>
      <scheme val="minor"/>
    </font>
    <font>
      <i/>
      <sz val="10"/>
      <name val="Arial"/>
      <family val="2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21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ill="1"/>
    <xf numFmtId="0" fontId="5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PPIase</a:t>
            </a:r>
            <a:r>
              <a:rPr lang="en-US" baseline="0"/>
              <a:t> Assay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Substrate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PPIase_sp19_plate1.txt!$A$4:$A$34</c:f>
              <c:numCache>
                <c:formatCode>h:mm:ss</c:formatCode>
                <c:ptCount val="3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0.00277777777777778</c:v>
                </c:pt>
                <c:pt idx="5">
                  <c:v>0.00347222222222222</c:v>
                </c:pt>
                <c:pt idx="6">
                  <c:v>0.00416666666666667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0.00763888888888889</c:v>
                </c:pt>
                <c:pt idx="12">
                  <c:v>0.00833333333333333</c:v>
                </c:pt>
                <c:pt idx="13">
                  <c:v>0.00902777777777778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0.0118055555555556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0.0138888888888889</c:v>
                </c:pt>
                <c:pt idx="21">
                  <c:v>0.0145833333333333</c:v>
                </c:pt>
                <c:pt idx="22">
                  <c:v>0.0152777777777778</c:v>
                </c:pt>
                <c:pt idx="23">
                  <c:v>0.0159722222222222</c:v>
                </c:pt>
                <c:pt idx="24">
                  <c:v>0.0166666666666667</c:v>
                </c:pt>
                <c:pt idx="25">
                  <c:v>0.0173611111111111</c:v>
                </c:pt>
                <c:pt idx="26">
                  <c:v>0.0180555555555556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0.0201388888888889</c:v>
                </c:pt>
                <c:pt idx="30">
                  <c:v>0.0208333333333333</c:v>
                </c:pt>
              </c:numCache>
            </c:numRef>
          </c:cat>
          <c:val>
            <c:numRef>
              <c:f>PPIase_sp19_plate1.txt!$F$4:$F$34</c:f>
              <c:numCache>
                <c:formatCode>General</c:formatCode>
                <c:ptCount val="31"/>
                <c:pt idx="0">
                  <c:v>0.0444</c:v>
                </c:pt>
                <c:pt idx="1">
                  <c:v>0.0442666666666666</c:v>
                </c:pt>
                <c:pt idx="2">
                  <c:v>0.046</c:v>
                </c:pt>
                <c:pt idx="3">
                  <c:v>0.0449666666666667</c:v>
                </c:pt>
                <c:pt idx="4">
                  <c:v>0.0442</c:v>
                </c:pt>
                <c:pt idx="5">
                  <c:v>0.0442333333333333</c:v>
                </c:pt>
                <c:pt idx="6">
                  <c:v>0.0441333333333333</c:v>
                </c:pt>
                <c:pt idx="7">
                  <c:v>0.0442</c:v>
                </c:pt>
                <c:pt idx="8">
                  <c:v>0.0440666666666667</c:v>
                </c:pt>
                <c:pt idx="9">
                  <c:v>0.0443</c:v>
                </c:pt>
                <c:pt idx="10">
                  <c:v>0.0440666666666667</c:v>
                </c:pt>
                <c:pt idx="11">
                  <c:v>0.0440666666666667</c:v>
                </c:pt>
                <c:pt idx="12">
                  <c:v>0.0441333333333333</c:v>
                </c:pt>
                <c:pt idx="13">
                  <c:v>0.0441</c:v>
                </c:pt>
                <c:pt idx="14">
                  <c:v>0.0441</c:v>
                </c:pt>
                <c:pt idx="15">
                  <c:v>0.0441333333333333</c:v>
                </c:pt>
                <c:pt idx="16">
                  <c:v>0.0441666666666667</c:v>
                </c:pt>
                <c:pt idx="17">
                  <c:v>0.0441333333333333</c:v>
                </c:pt>
                <c:pt idx="18">
                  <c:v>0.0442</c:v>
                </c:pt>
                <c:pt idx="19">
                  <c:v>0.0441333333333333</c:v>
                </c:pt>
                <c:pt idx="20">
                  <c:v>0.0442</c:v>
                </c:pt>
                <c:pt idx="21">
                  <c:v>0.0441333333333333</c:v>
                </c:pt>
                <c:pt idx="22">
                  <c:v>0.0442</c:v>
                </c:pt>
                <c:pt idx="23">
                  <c:v>0.0440666666666667</c:v>
                </c:pt>
                <c:pt idx="24">
                  <c:v>0.0443</c:v>
                </c:pt>
                <c:pt idx="25">
                  <c:v>0.0440333333333333</c:v>
                </c:pt>
                <c:pt idx="26">
                  <c:v>0.0442666666666667</c:v>
                </c:pt>
                <c:pt idx="27">
                  <c:v>0.0440333333333333</c:v>
                </c:pt>
                <c:pt idx="28">
                  <c:v>0.0442666666666667</c:v>
                </c:pt>
                <c:pt idx="29">
                  <c:v>0.0441</c:v>
                </c:pt>
                <c:pt idx="30">
                  <c:v>0.0442666666666667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F6-409E-91B2-F6328A8797D1}"/>
            </c:ext>
          </c:extLst>
        </c:ser>
        <c:ser>
          <c:idx val="1"/>
          <c:order val="1"/>
          <c:tx>
            <c:v>No Chymotrypsin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PPIase_sp19_plate1.txt!$K$4:$K$34</c:f>
              <c:numCache>
                <c:formatCode>General</c:formatCode>
                <c:ptCount val="31"/>
                <c:pt idx="0">
                  <c:v>0.0650333333333333</c:v>
                </c:pt>
                <c:pt idx="1">
                  <c:v>0.0667333333333333</c:v>
                </c:pt>
                <c:pt idx="2">
                  <c:v>0.0655666666666666</c:v>
                </c:pt>
                <c:pt idx="3">
                  <c:v>0.0639</c:v>
                </c:pt>
                <c:pt idx="4">
                  <c:v>0.0699666666666667</c:v>
                </c:pt>
                <c:pt idx="5">
                  <c:v>0.0700333333333333</c:v>
                </c:pt>
                <c:pt idx="6">
                  <c:v>0.0672333333333333</c:v>
                </c:pt>
                <c:pt idx="7">
                  <c:v>0.0674</c:v>
                </c:pt>
                <c:pt idx="8">
                  <c:v>0.0668666666666667</c:v>
                </c:pt>
                <c:pt idx="9">
                  <c:v>0.0691666666666667</c:v>
                </c:pt>
                <c:pt idx="10">
                  <c:v>0.0723333333333333</c:v>
                </c:pt>
                <c:pt idx="11">
                  <c:v>0.0697</c:v>
                </c:pt>
                <c:pt idx="12">
                  <c:v>0.0672333333333333</c:v>
                </c:pt>
                <c:pt idx="13">
                  <c:v>0.0661</c:v>
                </c:pt>
                <c:pt idx="14">
                  <c:v>0.0653666666666667</c:v>
                </c:pt>
                <c:pt idx="15">
                  <c:v>0.0656</c:v>
                </c:pt>
                <c:pt idx="16">
                  <c:v>0.0665666666666666</c:v>
                </c:pt>
                <c:pt idx="17">
                  <c:v>0.0669666666666666</c:v>
                </c:pt>
                <c:pt idx="18">
                  <c:v>0.0677</c:v>
                </c:pt>
                <c:pt idx="19">
                  <c:v>0.0697333333333333</c:v>
                </c:pt>
                <c:pt idx="20">
                  <c:v>0.0717</c:v>
                </c:pt>
                <c:pt idx="21">
                  <c:v>0.0740333333333333</c:v>
                </c:pt>
                <c:pt idx="22">
                  <c:v>0.07</c:v>
                </c:pt>
                <c:pt idx="23">
                  <c:v>0.0662</c:v>
                </c:pt>
                <c:pt idx="24">
                  <c:v>0.0661333333333333</c:v>
                </c:pt>
                <c:pt idx="25">
                  <c:v>0.0663666666666667</c:v>
                </c:pt>
                <c:pt idx="26">
                  <c:v>0.0662333333333333</c:v>
                </c:pt>
                <c:pt idx="27">
                  <c:v>0.0663</c:v>
                </c:pt>
                <c:pt idx="28">
                  <c:v>0.0664</c:v>
                </c:pt>
                <c:pt idx="29">
                  <c:v>0.0666333333333333</c:v>
                </c:pt>
                <c:pt idx="30">
                  <c:v>0.0666333333333333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F6-409E-91B2-F6328A8797D1}"/>
            </c:ext>
          </c:extLst>
        </c:ser>
        <c:ser>
          <c:idx val="2"/>
          <c:order val="2"/>
          <c:tx>
            <c:v>Experimental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PPIase_sp19_plate1.txt!$P$4:$P$34</c:f>
              <c:numCache>
                <c:formatCode>General</c:formatCode>
                <c:ptCount val="31"/>
                <c:pt idx="0">
                  <c:v>1.071833333333333</c:v>
                </c:pt>
                <c:pt idx="1">
                  <c:v>1.206066666666667</c:v>
                </c:pt>
                <c:pt idx="2">
                  <c:v>1.338166666666667</c:v>
                </c:pt>
                <c:pt idx="3">
                  <c:v>1.463266666666667</c:v>
                </c:pt>
                <c:pt idx="4">
                  <c:v>1.596233333333333</c:v>
                </c:pt>
                <c:pt idx="5">
                  <c:v>1.728333333333333</c:v>
                </c:pt>
                <c:pt idx="6">
                  <c:v>1.864466666666667</c:v>
                </c:pt>
                <c:pt idx="7">
                  <c:v>1.991566666666667</c:v>
                </c:pt>
                <c:pt idx="8">
                  <c:v>2.1104</c:v>
                </c:pt>
                <c:pt idx="9">
                  <c:v>2.219366666666667</c:v>
                </c:pt>
                <c:pt idx="10">
                  <c:v>2.315133333333334</c:v>
                </c:pt>
                <c:pt idx="11">
                  <c:v>2.401133333333334</c:v>
                </c:pt>
                <c:pt idx="12">
                  <c:v>2.471466666666666</c:v>
                </c:pt>
                <c:pt idx="13">
                  <c:v>2.529033333333333</c:v>
                </c:pt>
                <c:pt idx="14">
                  <c:v>2.572466666666667</c:v>
                </c:pt>
                <c:pt idx="15">
                  <c:v>2.6053</c:v>
                </c:pt>
                <c:pt idx="16">
                  <c:v>2.629133333333333</c:v>
                </c:pt>
                <c:pt idx="17">
                  <c:v>2.647866666666667</c:v>
                </c:pt>
                <c:pt idx="18">
                  <c:v>2.6568</c:v>
                </c:pt>
                <c:pt idx="19">
                  <c:v>2.665066666666667</c:v>
                </c:pt>
                <c:pt idx="20">
                  <c:v>2.672466666666666</c:v>
                </c:pt>
                <c:pt idx="21">
                  <c:v>2.678433333333333</c:v>
                </c:pt>
                <c:pt idx="22">
                  <c:v>2.6797</c:v>
                </c:pt>
                <c:pt idx="23">
                  <c:v>2.681766666666666</c:v>
                </c:pt>
                <c:pt idx="24">
                  <c:v>2.683033333333333</c:v>
                </c:pt>
                <c:pt idx="25">
                  <c:v>2.687966666666666</c:v>
                </c:pt>
                <c:pt idx="26">
                  <c:v>2.688166666666667</c:v>
                </c:pt>
                <c:pt idx="27">
                  <c:v>2.687899999999999</c:v>
                </c:pt>
                <c:pt idx="28">
                  <c:v>2.690833333333334</c:v>
                </c:pt>
                <c:pt idx="29">
                  <c:v>2.695733333333333</c:v>
                </c:pt>
                <c:pt idx="30">
                  <c:v>2.689166666666666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F6-409E-91B2-F6328A8797D1}"/>
            </c:ext>
          </c:extLst>
        </c:ser>
        <c:ser>
          <c:idx val="3"/>
          <c:order val="3"/>
          <c:tx>
            <c:v>No protein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PPIase_sp19_plate1.txt!$U$4:$U$34</c:f>
              <c:numCache>
                <c:formatCode>General</c:formatCode>
                <c:ptCount val="31"/>
                <c:pt idx="0">
                  <c:v>0.901866666666667</c:v>
                </c:pt>
                <c:pt idx="1">
                  <c:v>1.020066666666667</c:v>
                </c:pt>
                <c:pt idx="2">
                  <c:v>1.1493</c:v>
                </c:pt>
                <c:pt idx="3">
                  <c:v>1.287</c:v>
                </c:pt>
                <c:pt idx="4">
                  <c:v>1.427033333333333</c:v>
                </c:pt>
                <c:pt idx="5">
                  <c:v>1.568033333333333</c:v>
                </c:pt>
                <c:pt idx="6">
                  <c:v>1.708133333333333</c:v>
                </c:pt>
                <c:pt idx="7">
                  <c:v>1.8463</c:v>
                </c:pt>
                <c:pt idx="8">
                  <c:v>1.979533333333333</c:v>
                </c:pt>
                <c:pt idx="9">
                  <c:v>2.097833333333333</c:v>
                </c:pt>
                <c:pt idx="10">
                  <c:v>2.2063</c:v>
                </c:pt>
                <c:pt idx="11">
                  <c:v>2.296166666666667</c:v>
                </c:pt>
                <c:pt idx="12">
                  <c:v>2.376966666666667</c:v>
                </c:pt>
                <c:pt idx="13">
                  <c:v>2.445466666666667</c:v>
                </c:pt>
                <c:pt idx="14">
                  <c:v>2.501233333333333</c:v>
                </c:pt>
                <c:pt idx="15">
                  <c:v>2.542233333333333</c:v>
                </c:pt>
                <c:pt idx="16">
                  <c:v>2.571666666666667</c:v>
                </c:pt>
                <c:pt idx="17">
                  <c:v>2.600433333333333</c:v>
                </c:pt>
                <c:pt idx="18">
                  <c:v>2.618466666666666</c:v>
                </c:pt>
                <c:pt idx="19">
                  <c:v>2.632466666666667</c:v>
                </c:pt>
                <c:pt idx="20">
                  <c:v>2.645366666666666</c:v>
                </c:pt>
                <c:pt idx="21">
                  <c:v>2.6544</c:v>
                </c:pt>
                <c:pt idx="22">
                  <c:v>2.657</c:v>
                </c:pt>
                <c:pt idx="23">
                  <c:v>2.660766666666667</c:v>
                </c:pt>
                <c:pt idx="24">
                  <c:v>2.665066666666666</c:v>
                </c:pt>
                <c:pt idx="25">
                  <c:v>2.663766666666666</c:v>
                </c:pt>
                <c:pt idx="26">
                  <c:v>2.667266666666666</c:v>
                </c:pt>
                <c:pt idx="27">
                  <c:v>2.670733333333333</c:v>
                </c:pt>
                <c:pt idx="28">
                  <c:v>2.668733333333333</c:v>
                </c:pt>
                <c:pt idx="29">
                  <c:v>2.6698</c:v>
                </c:pt>
                <c:pt idx="30">
                  <c:v>2.673133333333333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FF6-409E-91B2-F6328A87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075112"/>
        <c:axId val="2131407480"/>
      </c:lineChart>
      <c:catAx>
        <c:axId val="2137075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407480"/>
        <c:crosses val="autoZero"/>
        <c:auto val="1"/>
        <c:lblAlgn val="ctr"/>
        <c:lblOffset val="100"/>
        <c:noMultiLvlLbl val="0"/>
      </c:catAx>
      <c:valAx>
        <c:axId val="213140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  <a:r>
                  <a:rPr lang="en-US" baseline="0"/>
                  <a:t> (405 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07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PPIase Assay Data</a:t>
            </a:r>
            <a:r>
              <a:rPr lang="en-US" baseline="0"/>
              <a:t> Analysis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Sheet3!$D$44:$G$44</c:f>
                <c:numCache>
                  <c:formatCode>General</c:formatCode>
                  <c:ptCount val="4"/>
                  <c:pt idx="0">
                    <c:v>0.000136374297398015</c:v>
                  </c:pt>
                  <c:pt idx="1">
                    <c:v>0.000863754929199887</c:v>
                  </c:pt>
                  <c:pt idx="2">
                    <c:v>0.191096678343344</c:v>
                  </c:pt>
                  <c:pt idx="3">
                    <c:v>0.21281114649889</c:v>
                  </c:pt>
                </c:numCache>
              </c:numRef>
            </c:plus>
            <c:minus>
              <c:numRef>
                <c:f>Sheet3!$D$44:$G$44</c:f>
                <c:numCache>
                  <c:formatCode>General</c:formatCode>
                  <c:ptCount val="4"/>
                  <c:pt idx="0">
                    <c:v>0.000136374297398015</c:v>
                  </c:pt>
                  <c:pt idx="1">
                    <c:v>0.000863754929199887</c:v>
                  </c:pt>
                  <c:pt idx="2">
                    <c:v>0.191096678343344</c:v>
                  </c:pt>
                  <c:pt idx="3">
                    <c:v>0.21281114649889</c:v>
                  </c:pt>
                </c:numCache>
              </c:numRef>
            </c:minus>
          </c:errBars>
          <c:cat>
            <c:strRef>
              <c:f>Sheet3!$D$42:$G$42</c:f>
              <c:strCache>
                <c:ptCount val="4"/>
                <c:pt idx="0">
                  <c:v>No Substrate</c:v>
                </c:pt>
                <c:pt idx="1">
                  <c:v>No Chymotrypsin</c:v>
                </c:pt>
                <c:pt idx="2">
                  <c:v>Experimental</c:v>
                </c:pt>
                <c:pt idx="3">
                  <c:v>No FKBP12</c:v>
                </c:pt>
              </c:strCache>
            </c:strRef>
          </c:cat>
          <c:val>
            <c:numRef>
              <c:f>Sheet3!$D$43:$G$43</c:f>
              <c:numCache>
                <c:formatCode>General</c:formatCode>
                <c:ptCount val="4"/>
                <c:pt idx="0">
                  <c:v>0.0442537634408602</c:v>
                </c:pt>
                <c:pt idx="1">
                  <c:v>0.0676075268817204</c:v>
                </c:pt>
                <c:pt idx="2">
                  <c:v>2.310266666666667</c:v>
                </c:pt>
                <c:pt idx="3">
                  <c:v>2.22814623655914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9275704"/>
        <c:axId val="-2119582552"/>
      </c:barChart>
      <c:catAx>
        <c:axId val="-2119275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0"/>
                </a:pPr>
                <a:r>
                  <a:rPr lang="en-US" sz="1500"/>
                  <a:t>Conditions Tested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2119582552"/>
        <c:crosses val="autoZero"/>
        <c:auto val="1"/>
        <c:lblAlgn val="ctr"/>
        <c:lblOffset val="100"/>
        <c:noMultiLvlLbl val="0"/>
      </c:catAx>
      <c:valAx>
        <c:axId val="-2119582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500"/>
                </a:pPr>
                <a:r>
                  <a:rPr lang="en-US" sz="1500"/>
                  <a:t>Absorbance (405 nm)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9275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PPIase</a:t>
            </a:r>
            <a:r>
              <a:rPr lang="en-US" baseline="0"/>
              <a:t> Assay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Substrate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PPIase_sp19_plate1.txt!$A$4:$A$34</c:f>
              <c:numCache>
                <c:formatCode>h:mm:ss</c:formatCode>
                <c:ptCount val="3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0.00277777777777778</c:v>
                </c:pt>
                <c:pt idx="5">
                  <c:v>0.00347222222222222</c:v>
                </c:pt>
                <c:pt idx="6">
                  <c:v>0.00416666666666667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0.00763888888888889</c:v>
                </c:pt>
                <c:pt idx="12">
                  <c:v>0.00833333333333333</c:v>
                </c:pt>
                <c:pt idx="13">
                  <c:v>0.00902777777777778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0.0118055555555556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0.0138888888888889</c:v>
                </c:pt>
                <c:pt idx="21">
                  <c:v>0.0145833333333333</c:v>
                </c:pt>
                <c:pt idx="22">
                  <c:v>0.0152777777777778</c:v>
                </c:pt>
                <c:pt idx="23">
                  <c:v>0.0159722222222222</c:v>
                </c:pt>
                <c:pt idx="24">
                  <c:v>0.0166666666666667</c:v>
                </c:pt>
                <c:pt idx="25">
                  <c:v>0.0173611111111111</c:v>
                </c:pt>
                <c:pt idx="26">
                  <c:v>0.0180555555555556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0.0201388888888889</c:v>
                </c:pt>
                <c:pt idx="30">
                  <c:v>0.0208333333333333</c:v>
                </c:pt>
              </c:numCache>
            </c:numRef>
          </c:cat>
          <c:val>
            <c:numRef>
              <c:f>PPIase_sp19_plate1.txt!$F$4:$F$34</c:f>
              <c:numCache>
                <c:formatCode>General</c:formatCode>
                <c:ptCount val="31"/>
                <c:pt idx="0">
                  <c:v>0.0444</c:v>
                </c:pt>
                <c:pt idx="1">
                  <c:v>0.0442666666666666</c:v>
                </c:pt>
                <c:pt idx="2">
                  <c:v>0.046</c:v>
                </c:pt>
                <c:pt idx="3">
                  <c:v>0.0449666666666667</c:v>
                </c:pt>
                <c:pt idx="4">
                  <c:v>0.0442</c:v>
                </c:pt>
                <c:pt idx="5">
                  <c:v>0.0442333333333333</c:v>
                </c:pt>
                <c:pt idx="6">
                  <c:v>0.0441333333333333</c:v>
                </c:pt>
                <c:pt idx="7">
                  <c:v>0.0442</c:v>
                </c:pt>
                <c:pt idx="8">
                  <c:v>0.0440666666666667</c:v>
                </c:pt>
                <c:pt idx="9">
                  <c:v>0.0443</c:v>
                </c:pt>
                <c:pt idx="10">
                  <c:v>0.0440666666666667</c:v>
                </c:pt>
                <c:pt idx="11">
                  <c:v>0.0440666666666667</c:v>
                </c:pt>
                <c:pt idx="12">
                  <c:v>0.0441333333333333</c:v>
                </c:pt>
                <c:pt idx="13">
                  <c:v>0.0441</c:v>
                </c:pt>
                <c:pt idx="14">
                  <c:v>0.0441</c:v>
                </c:pt>
                <c:pt idx="15">
                  <c:v>0.0441333333333333</c:v>
                </c:pt>
                <c:pt idx="16">
                  <c:v>0.0441666666666667</c:v>
                </c:pt>
                <c:pt idx="17">
                  <c:v>0.0441333333333333</c:v>
                </c:pt>
                <c:pt idx="18">
                  <c:v>0.0442</c:v>
                </c:pt>
                <c:pt idx="19">
                  <c:v>0.0441333333333333</c:v>
                </c:pt>
                <c:pt idx="20">
                  <c:v>0.0442</c:v>
                </c:pt>
                <c:pt idx="21">
                  <c:v>0.0441333333333333</c:v>
                </c:pt>
                <c:pt idx="22">
                  <c:v>0.0442</c:v>
                </c:pt>
                <c:pt idx="23">
                  <c:v>0.0440666666666667</c:v>
                </c:pt>
                <c:pt idx="24">
                  <c:v>0.0443</c:v>
                </c:pt>
                <c:pt idx="25">
                  <c:v>0.0440333333333333</c:v>
                </c:pt>
                <c:pt idx="26">
                  <c:v>0.0442666666666667</c:v>
                </c:pt>
                <c:pt idx="27">
                  <c:v>0.0440333333333333</c:v>
                </c:pt>
                <c:pt idx="28">
                  <c:v>0.0442666666666667</c:v>
                </c:pt>
                <c:pt idx="29">
                  <c:v>0.0441</c:v>
                </c:pt>
                <c:pt idx="30">
                  <c:v>0.0442666666666667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F6-409E-91B2-F6328A8797D1}"/>
            </c:ext>
          </c:extLst>
        </c:ser>
        <c:ser>
          <c:idx val="1"/>
          <c:order val="1"/>
          <c:tx>
            <c:v>No Chymotrypsin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PPIase_sp19_plate1.txt!$K$4:$K$34</c:f>
              <c:numCache>
                <c:formatCode>General</c:formatCode>
                <c:ptCount val="31"/>
                <c:pt idx="0">
                  <c:v>0.0650333333333333</c:v>
                </c:pt>
                <c:pt idx="1">
                  <c:v>0.0667333333333333</c:v>
                </c:pt>
                <c:pt idx="2">
                  <c:v>0.0655666666666666</c:v>
                </c:pt>
                <c:pt idx="3">
                  <c:v>0.0639</c:v>
                </c:pt>
                <c:pt idx="4">
                  <c:v>0.0699666666666667</c:v>
                </c:pt>
                <c:pt idx="5">
                  <c:v>0.0700333333333333</c:v>
                </c:pt>
                <c:pt idx="6">
                  <c:v>0.0672333333333333</c:v>
                </c:pt>
                <c:pt idx="7">
                  <c:v>0.0674</c:v>
                </c:pt>
                <c:pt idx="8">
                  <c:v>0.0668666666666667</c:v>
                </c:pt>
                <c:pt idx="9">
                  <c:v>0.0691666666666667</c:v>
                </c:pt>
                <c:pt idx="10">
                  <c:v>0.0723333333333333</c:v>
                </c:pt>
                <c:pt idx="11">
                  <c:v>0.0697</c:v>
                </c:pt>
                <c:pt idx="12">
                  <c:v>0.0672333333333333</c:v>
                </c:pt>
                <c:pt idx="13">
                  <c:v>0.0661</c:v>
                </c:pt>
                <c:pt idx="14">
                  <c:v>0.0653666666666667</c:v>
                </c:pt>
                <c:pt idx="15">
                  <c:v>0.0656</c:v>
                </c:pt>
                <c:pt idx="16">
                  <c:v>0.0665666666666666</c:v>
                </c:pt>
                <c:pt idx="17">
                  <c:v>0.0669666666666666</c:v>
                </c:pt>
                <c:pt idx="18">
                  <c:v>0.0677</c:v>
                </c:pt>
                <c:pt idx="19">
                  <c:v>0.0697333333333333</c:v>
                </c:pt>
                <c:pt idx="20">
                  <c:v>0.0717</c:v>
                </c:pt>
                <c:pt idx="21">
                  <c:v>0.0740333333333333</c:v>
                </c:pt>
                <c:pt idx="22">
                  <c:v>0.07</c:v>
                </c:pt>
                <c:pt idx="23">
                  <c:v>0.0662</c:v>
                </c:pt>
                <c:pt idx="24">
                  <c:v>0.0661333333333333</c:v>
                </c:pt>
                <c:pt idx="25">
                  <c:v>0.0663666666666667</c:v>
                </c:pt>
                <c:pt idx="26">
                  <c:v>0.0662333333333333</c:v>
                </c:pt>
                <c:pt idx="27">
                  <c:v>0.0663</c:v>
                </c:pt>
                <c:pt idx="28">
                  <c:v>0.0664</c:v>
                </c:pt>
                <c:pt idx="29">
                  <c:v>0.0666333333333333</c:v>
                </c:pt>
                <c:pt idx="30">
                  <c:v>0.0666333333333333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F6-409E-91B2-F6328A8797D1}"/>
            </c:ext>
          </c:extLst>
        </c:ser>
        <c:ser>
          <c:idx val="2"/>
          <c:order val="2"/>
          <c:tx>
            <c:v>Experimental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PPIase_sp19_plate1.txt!$P$4:$P$34</c:f>
              <c:numCache>
                <c:formatCode>General</c:formatCode>
                <c:ptCount val="31"/>
                <c:pt idx="0">
                  <c:v>1.071833333333333</c:v>
                </c:pt>
                <c:pt idx="1">
                  <c:v>1.206066666666667</c:v>
                </c:pt>
                <c:pt idx="2">
                  <c:v>1.338166666666667</c:v>
                </c:pt>
                <c:pt idx="3">
                  <c:v>1.463266666666667</c:v>
                </c:pt>
                <c:pt idx="4">
                  <c:v>1.596233333333333</c:v>
                </c:pt>
                <c:pt idx="5">
                  <c:v>1.728333333333333</c:v>
                </c:pt>
                <c:pt idx="6">
                  <c:v>1.864466666666667</c:v>
                </c:pt>
                <c:pt idx="7">
                  <c:v>1.991566666666667</c:v>
                </c:pt>
                <c:pt idx="8">
                  <c:v>2.1104</c:v>
                </c:pt>
                <c:pt idx="9">
                  <c:v>2.219366666666667</c:v>
                </c:pt>
                <c:pt idx="10">
                  <c:v>2.315133333333334</c:v>
                </c:pt>
                <c:pt idx="11">
                  <c:v>2.401133333333334</c:v>
                </c:pt>
                <c:pt idx="12">
                  <c:v>2.471466666666666</c:v>
                </c:pt>
                <c:pt idx="13">
                  <c:v>2.529033333333333</c:v>
                </c:pt>
                <c:pt idx="14">
                  <c:v>2.572466666666667</c:v>
                </c:pt>
                <c:pt idx="15">
                  <c:v>2.6053</c:v>
                </c:pt>
                <c:pt idx="16">
                  <c:v>2.629133333333333</c:v>
                </c:pt>
                <c:pt idx="17">
                  <c:v>2.647866666666667</c:v>
                </c:pt>
                <c:pt idx="18">
                  <c:v>2.6568</c:v>
                </c:pt>
                <c:pt idx="19">
                  <c:v>2.665066666666667</c:v>
                </c:pt>
                <c:pt idx="20">
                  <c:v>2.672466666666666</c:v>
                </c:pt>
                <c:pt idx="21">
                  <c:v>2.678433333333333</c:v>
                </c:pt>
                <c:pt idx="22">
                  <c:v>2.6797</c:v>
                </c:pt>
                <c:pt idx="23">
                  <c:v>2.681766666666666</c:v>
                </c:pt>
                <c:pt idx="24">
                  <c:v>2.683033333333333</c:v>
                </c:pt>
                <c:pt idx="25">
                  <c:v>2.687966666666666</c:v>
                </c:pt>
                <c:pt idx="26">
                  <c:v>2.688166666666667</c:v>
                </c:pt>
                <c:pt idx="27">
                  <c:v>2.687899999999999</c:v>
                </c:pt>
                <c:pt idx="28">
                  <c:v>2.690833333333334</c:v>
                </c:pt>
                <c:pt idx="29">
                  <c:v>2.695733333333333</c:v>
                </c:pt>
                <c:pt idx="30">
                  <c:v>2.689166666666666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F6-409E-91B2-F6328A8797D1}"/>
            </c:ext>
          </c:extLst>
        </c:ser>
        <c:ser>
          <c:idx val="3"/>
          <c:order val="3"/>
          <c:tx>
            <c:v>No protein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PPIase_sp19_plate1.txt!$U$4:$U$34</c:f>
              <c:numCache>
                <c:formatCode>General</c:formatCode>
                <c:ptCount val="31"/>
                <c:pt idx="0">
                  <c:v>0.901866666666667</c:v>
                </c:pt>
                <c:pt idx="1">
                  <c:v>1.020066666666667</c:v>
                </c:pt>
                <c:pt idx="2">
                  <c:v>1.1493</c:v>
                </c:pt>
                <c:pt idx="3">
                  <c:v>1.287</c:v>
                </c:pt>
                <c:pt idx="4">
                  <c:v>1.427033333333333</c:v>
                </c:pt>
                <c:pt idx="5">
                  <c:v>1.568033333333333</c:v>
                </c:pt>
                <c:pt idx="6">
                  <c:v>1.708133333333333</c:v>
                </c:pt>
                <c:pt idx="7">
                  <c:v>1.8463</c:v>
                </c:pt>
                <c:pt idx="8">
                  <c:v>1.979533333333333</c:v>
                </c:pt>
                <c:pt idx="9">
                  <c:v>2.097833333333333</c:v>
                </c:pt>
                <c:pt idx="10">
                  <c:v>2.2063</c:v>
                </c:pt>
                <c:pt idx="11">
                  <c:v>2.296166666666667</c:v>
                </c:pt>
                <c:pt idx="12">
                  <c:v>2.376966666666667</c:v>
                </c:pt>
                <c:pt idx="13">
                  <c:v>2.445466666666667</c:v>
                </c:pt>
                <c:pt idx="14">
                  <c:v>2.501233333333333</c:v>
                </c:pt>
                <c:pt idx="15">
                  <c:v>2.542233333333333</c:v>
                </c:pt>
                <c:pt idx="16">
                  <c:v>2.571666666666667</c:v>
                </c:pt>
                <c:pt idx="17">
                  <c:v>2.600433333333333</c:v>
                </c:pt>
                <c:pt idx="18">
                  <c:v>2.618466666666666</c:v>
                </c:pt>
                <c:pt idx="19">
                  <c:v>2.632466666666667</c:v>
                </c:pt>
                <c:pt idx="20">
                  <c:v>2.645366666666666</c:v>
                </c:pt>
                <c:pt idx="21">
                  <c:v>2.6544</c:v>
                </c:pt>
                <c:pt idx="22">
                  <c:v>2.657</c:v>
                </c:pt>
                <c:pt idx="23">
                  <c:v>2.660766666666667</c:v>
                </c:pt>
                <c:pt idx="24">
                  <c:v>2.665066666666666</c:v>
                </c:pt>
                <c:pt idx="25">
                  <c:v>2.663766666666666</c:v>
                </c:pt>
                <c:pt idx="26">
                  <c:v>2.667266666666666</c:v>
                </c:pt>
                <c:pt idx="27">
                  <c:v>2.670733333333333</c:v>
                </c:pt>
                <c:pt idx="28">
                  <c:v>2.668733333333333</c:v>
                </c:pt>
                <c:pt idx="29">
                  <c:v>2.6698</c:v>
                </c:pt>
                <c:pt idx="30">
                  <c:v>2.673133333333333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FF6-409E-91B2-F6328A87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670856"/>
        <c:axId val="-2121183208"/>
      </c:lineChart>
      <c:catAx>
        <c:axId val="-2142670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183208"/>
        <c:crosses val="autoZero"/>
        <c:auto val="1"/>
        <c:lblAlgn val="ctr"/>
        <c:lblOffset val="100"/>
        <c:noMultiLvlLbl val="0"/>
      </c:catAx>
      <c:valAx>
        <c:axId val="-212118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  <a:r>
                  <a:rPr lang="en-US" baseline="0"/>
                  <a:t> (405 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67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PPIase Assay Data</a:t>
            </a:r>
            <a:r>
              <a:rPr lang="en-US" baseline="0"/>
              <a:t> Analysis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Sheet3!$D$44:$G$44</c:f>
                <c:numCache>
                  <c:formatCode>General</c:formatCode>
                  <c:ptCount val="4"/>
                  <c:pt idx="0">
                    <c:v>0.000136374297398015</c:v>
                  </c:pt>
                  <c:pt idx="1">
                    <c:v>0.000863754929199887</c:v>
                  </c:pt>
                  <c:pt idx="2">
                    <c:v>0.191096678343344</c:v>
                  </c:pt>
                  <c:pt idx="3">
                    <c:v>0.21281114649889</c:v>
                  </c:pt>
                </c:numCache>
              </c:numRef>
            </c:plus>
            <c:minus>
              <c:numRef>
                <c:f>Sheet3!$D$44:$G$44</c:f>
                <c:numCache>
                  <c:formatCode>General</c:formatCode>
                  <c:ptCount val="4"/>
                  <c:pt idx="0">
                    <c:v>0.000136374297398015</c:v>
                  </c:pt>
                  <c:pt idx="1">
                    <c:v>0.000863754929199887</c:v>
                  </c:pt>
                  <c:pt idx="2">
                    <c:v>0.191096678343344</c:v>
                  </c:pt>
                  <c:pt idx="3">
                    <c:v>0.21281114649889</c:v>
                  </c:pt>
                </c:numCache>
              </c:numRef>
            </c:minus>
          </c:errBars>
          <c:cat>
            <c:strRef>
              <c:f>Sheet3!$D$42:$G$42</c:f>
              <c:strCache>
                <c:ptCount val="4"/>
                <c:pt idx="0">
                  <c:v>No Substrate</c:v>
                </c:pt>
                <c:pt idx="1">
                  <c:v>No Chymotrypsin</c:v>
                </c:pt>
                <c:pt idx="2">
                  <c:v>Experimental</c:v>
                </c:pt>
                <c:pt idx="3">
                  <c:v>No FKBP12</c:v>
                </c:pt>
              </c:strCache>
            </c:strRef>
          </c:cat>
          <c:val>
            <c:numRef>
              <c:f>Sheet3!$D$43:$G$43</c:f>
              <c:numCache>
                <c:formatCode>General</c:formatCode>
                <c:ptCount val="4"/>
                <c:pt idx="0">
                  <c:v>0.0442537634408602</c:v>
                </c:pt>
                <c:pt idx="1">
                  <c:v>0.0676075268817204</c:v>
                </c:pt>
                <c:pt idx="2">
                  <c:v>2.310266666666667</c:v>
                </c:pt>
                <c:pt idx="3">
                  <c:v>2.22814623655914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2010184"/>
        <c:axId val="2125881544"/>
      </c:barChart>
      <c:catAx>
        <c:axId val="-2122010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0"/>
                </a:pPr>
                <a:r>
                  <a:rPr lang="en-US" sz="1500"/>
                  <a:t>Conditions Tested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25881544"/>
        <c:crosses val="autoZero"/>
        <c:auto val="1"/>
        <c:lblAlgn val="ctr"/>
        <c:lblOffset val="100"/>
        <c:noMultiLvlLbl val="0"/>
      </c:catAx>
      <c:valAx>
        <c:axId val="2125881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500"/>
                </a:pPr>
                <a:r>
                  <a:rPr lang="en-US" sz="1500"/>
                  <a:t>Absorbance (405 nm)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2010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41</xdr:row>
      <xdr:rowOff>0</xdr:rowOff>
    </xdr:from>
    <xdr:to>
      <xdr:col>12</xdr:col>
      <xdr:colOff>482600</xdr:colOff>
      <xdr:row>64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A956E98B-03EA-40A9-90C8-750C25FA6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41</xdr:row>
      <xdr:rowOff>0</xdr:rowOff>
    </xdr:from>
    <xdr:to>
      <xdr:col>23</xdr:col>
      <xdr:colOff>508000</xdr:colOff>
      <xdr:row>66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482600</xdr:colOff>
      <xdr:row>0</xdr:row>
      <xdr:rowOff>50800</xdr:rowOff>
    </xdr:from>
    <xdr:to>
      <xdr:col>20</xdr:col>
      <xdr:colOff>127000</xdr:colOff>
      <xdr:row>23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A956E98B-03EA-40A9-90C8-750C25FA6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</xdr:row>
      <xdr:rowOff>127000</xdr:rowOff>
    </xdr:from>
    <xdr:to>
      <xdr:col>20</xdr:col>
      <xdr:colOff>635000</xdr:colOff>
      <xdr:row>34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topLeftCell="A15" workbookViewId="0">
      <selection activeCell="T37" sqref="T37"/>
    </sheetView>
  </sheetViews>
  <sheetFormatPr baseColWidth="10" defaultColWidth="10.6640625" defaultRowHeight="15" x14ac:dyDescent="0"/>
  <cols>
    <col min="7" max="7" width="26.1640625" bestFit="1" customWidth="1"/>
    <col min="12" max="12" width="26.1640625" bestFit="1" customWidth="1"/>
    <col min="17" max="17" width="26.1640625" bestFit="1" customWidth="1"/>
    <col min="18" max="18" width="7.1640625" bestFit="1" customWidth="1"/>
  </cols>
  <sheetData>
    <row r="1" spans="1:22">
      <c r="A1" t="s">
        <v>0</v>
      </c>
      <c r="D1" t="s">
        <v>22</v>
      </c>
      <c r="G1" t="s">
        <v>26</v>
      </c>
      <c r="I1" t="s">
        <v>23</v>
      </c>
      <c r="L1" s="3" t="s">
        <v>26</v>
      </c>
      <c r="N1" t="s">
        <v>24</v>
      </c>
      <c r="Q1" s="3" t="s">
        <v>26</v>
      </c>
      <c r="S1" t="s">
        <v>25</v>
      </c>
      <c r="V1" s="3" t="s">
        <v>26</v>
      </c>
    </row>
    <row r="2" spans="1:22">
      <c r="A2" t="s">
        <v>1</v>
      </c>
      <c r="B2" t="s">
        <v>2</v>
      </c>
      <c r="C2">
        <v>1</v>
      </c>
      <c r="D2">
        <v>405</v>
      </c>
      <c r="E2">
        <v>1</v>
      </c>
      <c r="H2">
        <v>12</v>
      </c>
      <c r="I2">
        <v>96</v>
      </c>
      <c r="J2">
        <v>1</v>
      </c>
      <c r="M2">
        <v>8</v>
      </c>
    </row>
    <row r="3" spans="1:22">
      <c r="A3" t="s">
        <v>3</v>
      </c>
      <c r="B3" t="s">
        <v>4</v>
      </c>
      <c r="C3" s="2" t="s">
        <v>5</v>
      </c>
      <c r="D3" s="2" t="s">
        <v>6</v>
      </c>
      <c r="E3" s="2" t="s">
        <v>7</v>
      </c>
      <c r="F3" s="2"/>
      <c r="G3" s="2"/>
      <c r="H3" s="2" t="s">
        <v>8</v>
      </c>
      <c r="I3" s="2" t="s">
        <v>9</v>
      </c>
      <c r="J3" s="2" t="s">
        <v>10</v>
      </c>
      <c r="K3" s="2"/>
      <c r="L3" s="2"/>
      <c r="M3" s="2" t="s">
        <v>11</v>
      </c>
      <c r="N3" s="2" t="s">
        <v>12</v>
      </c>
      <c r="O3" s="2" t="s">
        <v>13</v>
      </c>
      <c r="P3" s="2"/>
      <c r="Q3" s="2"/>
      <c r="R3" s="2" t="s">
        <v>14</v>
      </c>
      <c r="S3" s="2" t="s">
        <v>15</v>
      </c>
      <c r="T3" s="2" t="s">
        <v>16</v>
      </c>
    </row>
    <row r="4" spans="1:22">
      <c r="A4" s="1">
        <v>0</v>
      </c>
      <c r="B4">
        <v>23</v>
      </c>
      <c r="C4">
        <v>4.4299999999999999E-2</v>
      </c>
      <c r="D4">
        <v>4.4299999999999999E-2</v>
      </c>
      <c r="E4">
        <v>4.4600000000000001E-2</v>
      </c>
      <c r="F4">
        <f>AVERAGE(C4:E4)</f>
        <v>4.4399999999999995E-2</v>
      </c>
      <c r="G4">
        <f>(((F34-F4)/30)*(0.0002))/((0.0000122)*(0.0093))</f>
        <v>-7.8343811818159474E-3</v>
      </c>
      <c r="H4">
        <v>6.2600000000000003E-2</v>
      </c>
      <c r="I4">
        <v>6.13E-2</v>
      </c>
      <c r="J4">
        <v>7.1199999999999999E-2</v>
      </c>
      <c r="K4">
        <f>AVERAGE(H4:J4)</f>
        <v>6.5033333333333332E-2</v>
      </c>
      <c r="L4">
        <f>(((K34-K4)/30)*(0.0002))/((0.0000122)*(0.0093))</f>
        <v>9.401257418179626E-2</v>
      </c>
      <c r="M4">
        <v>1.1107</v>
      </c>
      <c r="N4">
        <v>1.0099</v>
      </c>
      <c r="O4">
        <v>1.0949</v>
      </c>
      <c r="P4">
        <f>AVERAGE(M4:O4)</f>
        <v>1.0718333333333334</v>
      </c>
      <c r="Q4">
        <f>(((P25-P4)/30)*(0.0002))/((0.0000122)*(0.0093))</f>
        <v>94.400376050296714</v>
      </c>
      <c r="R4">
        <v>1.0747</v>
      </c>
      <c r="S4">
        <v>0.77</v>
      </c>
      <c r="T4">
        <v>0.8609</v>
      </c>
      <c r="U4">
        <f>AVERAGE(R4:T4)</f>
        <v>0.90186666666666671</v>
      </c>
      <c r="V4">
        <v>0</v>
      </c>
    </row>
    <row r="5" spans="1:22">
      <c r="A5" s="1">
        <v>6.9444444444444447E-4</v>
      </c>
      <c r="B5">
        <v>23</v>
      </c>
      <c r="C5">
        <v>4.4299999999999999E-2</v>
      </c>
      <c r="D5">
        <v>4.3999999999999997E-2</v>
      </c>
      <c r="E5">
        <v>4.4499999999999998E-2</v>
      </c>
      <c r="F5">
        <f t="shared" ref="F5:F34" si="0">AVERAGE(C5:E5)</f>
        <v>4.4266666666666656E-2</v>
      </c>
      <c r="H5">
        <v>6.2899999999999998E-2</v>
      </c>
      <c r="I5">
        <v>6.1699999999999998E-2</v>
      </c>
      <c r="J5">
        <v>7.5600000000000001E-2</v>
      </c>
      <c r="K5">
        <f t="shared" ref="K5:K34" si="1">AVERAGE(H5:J5)</f>
        <v>6.6733333333333325E-2</v>
      </c>
      <c r="M5">
        <v>1.2369000000000001</v>
      </c>
      <c r="N5">
        <v>1.1428</v>
      </c>
      <c r="O5">
        <v>1.2384999999999999</v>
      </c>
      <c r="P5">
        <f t="shared" ref="P5:P34" si="2">AVERAGE(M5:O5)</f>
        <v>1.2060666666666666</v>
      </c>
      <c r="R5">
        <v>1.2161999999999999</v>
      </c>
      <c r="S5">
        <v>0.86939999999999995</v>
      </c>
      <c r="T5">
        <v>0.97460000000000002</v>
      </c>
      <c r="U5">
        <f t="shared" ref="U5:U34" si="3">AVERAGE(R5:T5)</f>
        <v>1.0200666666666667</v>
      </c>
    </row>
    <row r="6" spans="1:22">
      <c r="A6" s="1">
        <v>1.3888888888888889E-3</v>
      </c>
      <c r="B6">
        <v>23</v>
      </c>
      <c r="C6">
        <v>4.4299999999999999E-2</v>
      </c>
      <c r="D6">
        <v>4.9299999999999997E-2</v>
      </c>
      <c r="E6">
        <v>4.4400000000000002E-2</v>
      </c>
      <c r="F6">
        <f t="shared" si="0"/>
        <v>4.5999999999999992E-2</v>
      </c>
      <c r="H6">
        <v>6.3200000000000006E-2</v>
      </c>
      <c r="I6">
        <v>6.1800000000000001E-2</v>
      </c>
      <c r="J6">
        <v>7.17E-2</v>
      </c>
      <c r="K6">
        <f t="shared" si="1"/>
        <v>6.5566666666666662E-2</v>
      </c>
      <c r="M6">
        <v>1.3434999999999999</v>
      </c>
      <c r="N6">
        <v>1.2959000000000001</v>
      </c>
      <c r="O6">
        <v>1.3751</v>
      </c>
      <c r="P6">
        <f t="shared" si="2"/>
        <v>1.3381666666666667</v>
      </c>
      <c r="R6">
        <v>1.359</v>
      </c>
      <c r="S6">
        <v>0.9798</v>
      </c>
      <c r="T6">
        <v>1.1091</v>
      </c>
      <c r="U6">
        <f t="shared" si="3"/>
        <v>1.1493</v>
      </c>
    </row>
    <row r="7" spans="1:22">
      <c r="A7" s="1">
        <v>2.0833333333333333E-3</v>
      </c>
      <c r="B7">
        <v>23</v>
      </c>
      <c r="C7">
        <v>4.4400000000000002E-2</v>
      </c>
      <c r="D7">
        <v>4.5999999999999999E-2</v>
      </c>
      <c r="E7">
        <v>4.4499999999999998E-2</v>
      </c>
      <c r="F7">
        <f t="shared" si="0"/>
        <v>4.4966666666666676E-2</v>
      </c>
      <c r="H7">
        <v>6.3399999999999998E-2</v>
      </c>
      <c r="I7">
        <v>6.2600000000000003E-2</v>
      </c>
      <c r="J7">
        <v>6.5699999999999995E-2</v>
      </c>
      <c r="K7">
        <f t="shared" si="1"/>
        <v>6.3899999999999998E-2</v>
      </c>
      <c r="M7">
        <v>1.4478</v>
      </c>
      <c r="N7">
        <v>1.4320999999999999</v>
      </c>
      <c r="O7">
        <v>1.5099</v>
      </c>
      <c r="P7">
        <f t="shared" si="2"/>
        <v>1.4632666666666667</v>
      </c>
      <c r="R7">
        <v>1.514</v>
      </c>
      <c r="S7">
        <v>1.0984</v>
      </c>
      <c r="T7">
        <v>1.2485999999999999</v>
      </c>
      <c r="U7">
        <f t="shared" si="3"/>
        <v>1.2869999999999999</v>
      </c>
    </row>
    <row r="8" spans="1:22">
      <c r="A8" s="1">
        <v>2.7777777777777779E-3</v>
      </c>
      <c r="B8">
        <v>23</v>
      </c>
      <c r="C8">
        <v>4.4400000000000002E-2</v>
      </c>
      <c r="D8">
        <v>4.3900000000000002E-2</v>
      </c>
      <c r="E8">
        <v>4.4299999999999999E-2</v>
      </c>
      <c r="F8">
        <f t="shared" si="0"/>
        <v>4.4199999999999996E-2</v>
      </c>
      <c r="H8">
        <v>6.3799999999999996E-2</v>
      </c>
      <c r="I8">
        <v>6.3100000000000003E-2</v>
      </c>
      <c r="J8">
        <v>8.3000000000000004E-2</v>
      </c>
      <c r="K8">
        <f t="shared" si="1"/>
        <v>6.9966666666666677E-2</v>
      </c>
      <c r="M8">
        <v>1.5783</v>
      </c>
      <c r="N8">
        <v>1.5667</v>
      </c>
      <c r="O8">
        <v>1.6436999999999999</v>
      </c>
      <c r="P8">
        <f t="shared" si="2"/>
        <v>1.5962333333333334</v>
      </c>
      <c r="R8">
        <v>1.6661999999999999</v>
      </c>
      <c r="S8">
        <v>1.2294</v>
      </c>
      <c r="T8">
        <v>1.3855</v>
      </c>
      <c r="U8">
        <f t="shared" si="3"/>
        <v>1.4270333333333334</v>
      </c>
    </row>
    <row r="9" spans="1:22">
      <c r="A9" s="1">
        <v>3.472222222222222E-3</v>
      </c>
      <c r="B9">
        <v>23</v>
      </c>
      <c r="C9">
        <v>4.4400000000000002E-2</v>
      </c>
      <c r="D9">
        <v>4.3900000000000002E-2</v>
      </c>
      <c r="E9">
        <v>4.4400000000000002E-2</v>
      </c>
      <c r="F9">
        <f t="shared" si="0"/>
        <v>4.423333333333334E-2</v>
      </c>
      <c r="H9">
        <v>6.3899999999999998E-2</v>
      </c>
      <c r="I9">
        <v>6.3500000000000001E-2</v>
      </c>
      <c r="J9">
        <v>8.2699999999999996E-2</v>
      </c>
      <c r="K9">
        <f t="shared" si="1"/>
        <v>7.0033333333333336E-2</v>
      </c>
      <c r="M9">
        <v>1.7075</v>
      </c>
      <c r="N9">
        <v>1.7027000000000001</v>
      </c>
      <c r="O9">
        <v>1.7747999999999999</v>
      </c>
      <c r="P9">
        <f t="shared" si="2"/>
        <v>1.7283333333333335</v>
      </c>
      <c r="R9">
        <v>1.8151999999999999</v>
      </c>
      <c r="S9">
        <v>1.3611</v>
      </c>
      <c r="T9">
        <v>1.5278</v>
      </c>
      <c r="U9">
        <f t="shared" si="3"/>
        <v>1.5680333333333334</v>
      </c>
    </row>
    <row r="10" spans="1:22">
      <c r="A10" s="1">
        <v>4.1666666666666666E-3</v>
      </c>
      <c r="B10">
        <v>23</v>
      </c>
      <c r="C10">
        <v>4.41E-2</v>
      </c>
      <c r="D10">
        <v>4.3999999999999997E-2</v>
      </c>
      <c r="E10">
        <v>4.4299999999999999E-2</v>
      </c>
      <c r="F10">
        <f t="shared" si="0"/>
        <v>4.413333333333333E-2</v>
      </c>
      <c r="H10">
        <v>6.4199999999999993E-2</v>
      </c>
      <c r="I10">
        <v>6.4399999999999999E-2</v>
      </c>
      <c r="J10">
        <v>7.3099999999999998E-2</v>
      </c>
      <c r="K10">
        <f t="shared" si="1"/>
        <v>6.7233333333333326E-2</v>
      </c>
      <c r="M10">
        <v>1.8535999999999999</v>
      </c>
      <c r="N10">
        <v>1.8411</v>
      </c>
      <c r="O10">
        <v>1.8987000000000001</v>
      </c>
      <c r="P10">
        <f t="shared" si="2"/>
        <v>1.8644666666666667</v>
      </c>
      <c r="R10">
        <v>1.9561999999999999</v>
      </c>
      <c r="S10">
        <v>1.4973000000000001</v>
      </c>
      <c r="T10">
        <v>1.6709000000000001</v>
      </c>
      <c r="U10">
        <f t="shared" si="3"/>
        <v>1.7081333333333333</v>
      </c>
    </row>
    <row r="11" spans="1:22">
      <c r="A11" s="1">
        <v>4.8611111111111112E-3</v>
      </c>
      <c r="B11">
        <v>23</v>
      </c>
      <c r="C11">
        <v>4.4499999999999998E-2</v>
      </c>
      <c r="D11">
        <v>4.3799999999999999E-2</v>
      </c>
      <c r="E11">
        <v>4.4299999999999999E-2</v>
      </c>
      <c r="F11">
        <f t="shared" si="0"/>
        <v>4.4199999999999996E-2</v>
      </c>
      <c r="H11">
        <v>6.4399999999999999E-2</v>
      </c>
      <c r="I11">
        <v>6.4500000000000002E-2</v>
      </c>
      <c r="J11">
        <v>7.3300000000000004E-2</v>
      </c>
      <c r="K11">
        <f t="shared" si="1"/>
        <v>6.7400000000000002E-2</v>
      </c>
      <c r="M11">
        <v>1.9962</v>
      </c>
      <c r="N11">
        <v>1.9648000000000001</v>
      </c>
      <c r="O11">
        <v>2.0137</v>
      </c>
      <c r="P11">
        <f t="shared" si="2"/>
        <v>1.9915666666666667</v>
      </c>
      <c r="R11">
        <v>2.0842000000000001</v>
      </c>
      <c r="S11">
        <v>1.6396999999999999</v>
      </c>
      <c r="T11">
        <v>1.8149999999999999</v>
      </c>
      <c r="U11">
        <f t="shared" si="3"/>
        <v>1.8463000000000001</v>
      </c>
    </row>
    <row r="12" spans="1:22">
      <c r="A12" s="1">
        <v>5.5555555555555558E-3</v>
      </c>
      <c r="B12">
        <v>23</v>
      </c>
      <c r="C12">
        <v>4.41E-2</v>
      </c>
      <c r="D12">
        <v>4.3900000000000002E-2</v>
      </c>
      <c r="E12">
        <v>4.4200000000000003E-2</v>
      </c>
      <c r="F12">
        <f t="shared" si="0"/>
        <v>4.4066666666666664E-2</v>
      </c>
      <c r="H12">
        <v>6.4699999999999994E-2</v>
      </c>
      <c r="I12">
        <v>6.4500000000000002E-2</v>
      </c>
      <c r="J12">
        <v>7.1400000000000005E-2</v>
      </c>
      <c r="K12">
        <f t="shared" si="1"/>
        <v>6.6866666666666671E-2</v>
      </c>
      <c r="M12">
        <v>2.1313</v>
      </c>
      <c r="N12">
        <v>2.0746000000000002</v>
      </c>
      <c r="O12">
        <v>2.1253000000000002</v>
      </c>
      <c r="P12">
        <f t="shared" si="2"/>
        <v>2.1103999999999998</v>
      </c>
      <c r="R12">
        <v>2.2027000000000001</v>
      </c>
      <c r="S12">
        <v>1.7831999999999999</v>
      </c>
      <c r="T12">
        <v>1.9527000000000001</v>
      </c>
      <c r="U12">
        <f t="shared" si="3"/>
        <v>1.9795333333333334</v>
      </c>
    </row>
    <row r="13" spans="1:22">
      <c r="A13" s="1">
        <v>6.2499999999999995E-3</v>
      </c>
      <c r="B13">
        <v>23</v>
      </c>
      <c r="C13">
        <v>4.4699999999999997E-2</v>
      </c>
      <c r="D13">
        <v>4.3799999999999999E-2</v>
      </c>
      <c r="E13">
        <v>4.4400000000000002E-2</v>
      </c>
      <c r="F13">
        <f t="shared" si="0"/>
        <v>4.4299999999999999E-2</v>
      </c>
      <c r="H13">
        <v>6.4899999999999999E-2</v>
      </c>
      <c r="I13">
        <v>6.4699999999999994E-2</v>
      </c>
      <c r="J13">
        <v>7.7899999999999997E-2</v>
      </c>
      <c r="K13">
        <f t="shared" si="1"/>
        <v>6.9166666666666668E-2</v>
      </c>
      <c r="M13">
        <v>2.2549000000000001</v>
      </c>
      <c r="N13">
        <v>2.1747000000000001</v>
      </c>
      <c r="O13">
        <v>2.2284999999999999</v>
      </c>
      <c r="P13">
        <f t="shared" si="2"/>
        <v>2.2193666666666672</v>
      </c>
      <c r="R13">
        <v>2.3029999999999999</v>
      </c>
      <c r="S13">
        <v>1.9137</v>
      </c>
      <c r="T13">
        <v>2.0768</v>
      </c>
      <c r="U13">
        <f t="shared" si="3"/>
        <v>2.0978333333333334</v>
      </c>
    </row>
    <row r="14" spans="1:22">
      <c r="A14" s="1">
        <v>6.9444444444444441E-3</v>
      </c>
      <c r="B14">
        <v>23</v>
      </c>
      <c r="C14">
        <v>4.4200000000000003E-2</v>
      </c>
      <c r="D14">
        <v>4.3900000000000002E-2</v>
      </c>
      <c r="E14">
        <v>4.41E-2</v>
      </c>
      <c r="F14">
        <f t="shared" si="0"/>
        <v>4.4066666666666671E-2</v>
      </c>
      <c r="H14">
        <v>6.4899999999999999E-2</v>
      </c>
      <c r="I14">
        <v>6.4699999999999994E-2</v>
      </c>
      <c r="J14">
        <v>8.7400000000000005E-2</v>
      </c>
      <c r="K14">
        <f t="shared" si="1"/>
        <v>7.2333333333333333E-2</v>
      </c>
      <c r="M14">
        <v>2.3597000000000001</v>
      </c>
      <c r="N14">
        <v>2.2665000000000002</v>
      </c>
      <c r="O14">
        <v>2.3191999999999999</v>
      </c>
      <c r="P14">
        <f t="shared" si="2"/>
        <v>2.3151333333333337</v>
      </c>
      <c r="R14">
        <v>2.3769999999999998</v>
      </c>
      <c r="S14">
        <v>2.0430000000000001</v>
      </c>
      <c r="T14">
        <v>2.1989000000000001</v>
      </c>
      <c r="U14">
        <f t="shared" si="3"/>
        <v>2.2063000000000001</v>
      </c>
    </row>
    <row r="15" spans="1:22">
      <c r="A15" s="1">
        <v>7.6388888888888886E-3</v>
      </c>
      <c r="B15">
        <v>23</v>
      </c>
      <c r="C15">
        <v>4.4200000000000003E-2</v>
      </c>
      <c r="D15">
        <v>4.3700000000000003E-2</v>
      </c>
      <c r="E15">
        <v>4.4299999999999999E-2</v>
      </c>
      <c r="F15">
        <f t="shared" si="0"/>
        <v>4.4066666666666671E-2</v>
      </c>
      <c r="H15">
        <v>6.54E-2</v>
      </c>
      <c r="I15">
        <v>6.4699999999999994E-2</v>
      </c>
      <c r="J15">
        <v>7.9000000000000001E-2</v>
      </c>
      <c r="K15">
        <f t="shared" si="1"/>
        <v>6.9699999999999998E-2</v>
      </c>
      <c r="M15">
        <v>2.4457</v>
      </c>
      <c r="N15">
        <v>2.3443999999999998</v>
      </c>
      <c r="O15">
        <v>2.4133</v>
      </c>
      <c r="P15">
        <f t="shared" si="2"/>
        <v>2.4011333333333336</v>
      </c>
      <c r="R15">
        <v>2.4441999999999999</v>
      </c>
      <c r="S15">
        <v>2.157</v>
      </c>
      <c r="T15">
        <v>2.2873000000000001</v>
      </c>
      <c r="U15">
        <f t="shared" si="3"/>
        <v>2.2961666666666667</v>
      </c>
    </row>
    <row r="16" spans="1:22">
      <c r="A16" s="1">
        <v>8.3333333333333332E-3</v>
      </c>
      <c r="B16">
        <v>23</v>
      </c>
      <c r="C16">
        <v>4.4400000000000002E-2</v>
      </c>
      <c r="D16">
        <v>4.3799999999999999E-2</v>
      </c>
      <c r="E16">
        <v>4.4200000000000003E-2</v>
      </c>
      <c r="F16">
        <f t="shared" si="0"/>
        <v>4.4133333333333337E-2</v>
      </c>
      <c r="H16">
        <v>6.5199999999999994E-2</v>
      </c>
      <c r="I16">
        <v>6.5100000000000005E-2</v>
      </c>
      <c r="J16">
        <v>7.1400000000000005E-2</v>
      </c>
      <c r="K16">
        <f t="shared" si="1"/>
        <v>6.7233333333333326E-2</v>
      </c>
      <c r="M16">
        <v>2.5139999999999998</v>
      </c>
      <c r="N16">
        <v>2.4215</v>
      </c>
      <c r="O16">
        <v>2.4788999999999999</v>
      </c>
      <c r="P16">
        <f t="shared" si="2"/>
        <v>2.4714666666666663</v>
      </c>
      <c r="R16">
        <v>2.4981</v>
      </c>
      <c r="S16">
        <v>2.2606000000000002</v>
      </c>
      <c r="T16">
        <v>2.3721999999999999</v>
      </c>
      <c r="U16">
        <f t="shared" si="3"/>
        <v>2.3769666666666667</v>
      </c>
    </row>
    <row r="17" spans="1:21">
      <c r="A17" s="1">
        <v>9.0277777777777787E-3</v>
      </c>
      <c r="B17">
        <v>23</v>
      </c>
      <c r="C17">
        <v>4.4200000000000003E-2</v>
      </c>
      <c r="D17">
        <v>4.3799999999999999E-2</v>
      </c>
      <c r="E17">
        <v>4.4299999999999999E-2</v>
      </c>
      <c r="F17">
        <f t="shared" si="0"/>
        <v>4.41E-2</v>
      </c>
      <c r="H17">
        <v>6.5299999999999997E-2</v>
      </c>
      <c r="I17">
        <v>6.5699999999999995E-2</v>
      </c>
      <c r="J17">
        <v>6.7299999999999999E-2</v>
      </c>
      <c r="K17">
        <f t="shared" si="1"/>
        <v>6.6100000000000006E-2</v>
      </c>
      <c r="M17">
        <v>2.5790000000000002</v>
      </c>
      <c r="N17">
        <v>2.4693999999999998</v>
      </c>
      <c r="O17">
        <v>2.5387</v>
      </c>
      <c r="P17">
        <f t="shared" si="2"/>
        <v>2.529033333333333</v>
      </c>
      <c r="R17">
        <v>2.5434000000000001</v>
      </c>
      <c r="S17">
        <v>2.3513000000000002</v>
      </c>
      <c r="T17">
        <v>2.4417</v>
      </c>
      <c r="U17">
        <f t="shared" si="3"/>
        <v>2.4454666666666669</v>
      </c>
    </row>
    <row r="18" spans="1:21">
      <c r="A18" s="1">
        <v>9.7222222222222224E-3</v>
      </c>
      <c r="B18">
        <v>23</v>
      </c>
      <c r="C18">
        <v>4.4299999999999999E-2</v>
      </c>
      <c r="D18">
        <v>4.3700000000000003E-2</v>
      </c>
      <c r="E18">
        <v>4.4299999999999999E-2</v>
      </c>
      <c r="F18">
        <f t="shared" si="0"/>
        <v>4.41E-2</v>
      </c>
      <c r="H18">
        <v>6.5299999999999997E-2</v>
      </c>
      <c r="I18">
        <v>6.5299999999999997E-2</v>
      </c>
      <c r="J18">
        <v>6.5500000000000003E-2</v>
      </c>
      <c r="K18">
        <f t="shared" si="1"/>
        <v>6.536666666666667E-2</v>
      </c>
      <c r="M18">
        <v>2.6211000000000002</v>
      </c>
      <c r="N18">
        <v>2.5272000000000001</v>
      </c>
      <c r="O18">
        <v>2.5691000000000002</v>
      </c>
      <c r="P18">
        <f t="shared" si="2"/>
        <v>2.5724666666666671</v>
      </c>
      <c r="R18">
        <v>2.5743</v>
      </c>
      <c r="S18">
        <v>2.4264000000000001</v>
      </c>
      <c r="T18">
        <v>2.5030000000000001</v>
      </c>
      <c r="U18">
        <f t="shared" si="3"/>
        <v>2.5012333333333334</v>
      </c>
    </row>
    <row r="19" spans="1:21">
      <c r="A19" s="1">
        <v>1.0416666666666666E-2</v>
      </c>
      <c r="B19">
        <v>23.1</v>
      </c>
      <c r="C19">
        <v>4.4299999999999999E-2</v>
      </c>
      <c r="D19">
        <v>4.3799999999999999E-2</v>
      </c>
      <c r="E19">
        <v>4.4299999999999999E-2</v>
      </c>
      <c r="F19">
        <f t="shared" si="0"/>
        <v>4.413333333333333E-2</v>
      </c>
      <c r="H19">
        <v>6.59E-2</v>
      </c>
      <c r="I19">
        <v>6.54E-2</v>
      </c>
      <c r="J19">
        <v>6.5500000000000003E-2</v>
      </c>
      <c r="K19">
        <f t="shared" si="1"/>
        <v>6.5600000000000006E-2</v>
      </c>
      <c r="M19">
        <v>2.6543000000000001</v>
      </c>
      <c r="N19">
        <v>2.5518999999999998</v>
      </c>
      <c r="O19">
        <v>2.6097000000000001</v>
      </c>
      <c r="P19">
        <f t="shared" si="2"/>
        <v>2.6053000000000002</v>
      </c>
      <c r="R19">
        <v>2.5985</v>
      </c>
      <c r="S19">
        <v>2.4847999999999999</v>
      </c>
      <c r="T19">
        <v>2.5434000000000001</v>
      </c>
      <c r="U19">
        <f t="shared" si="3"/>
        <v>2.5422333333333333</v>
      </c>
    </row>
    <row r="20" spans="1:21">
      <c r="A20" s="1">
        <v>1.1111111111111112E-2</v>
      </c>
      <c r="B20">
        <v>23.1</v>
      </c>
      <c r="C20">
        <v>4.4400000000000002E-2</v>
      </c>
      <c r="D20">
        <v>4.3799999999999999E-2</v>
      </c>
      <c r="E20">
        <v>4.4299999999999999E-2</v>
      </c>
      <c r="F20">
        <f t="shared" si="0"/>
        <v>4.4166666666666667E-2</v>
      </c>
      <c r="H20">
        <v>6.5600000000000006E-2</v>
      </c>
      <c r="I20">
        <v>6.59E-2</v>
      </c>
      <c r="J20">
        <v>6.8199999999999997E-2</v>
      </c>
      <c r="K20">
        <f t="shared" si="1"/>
        <v>6.6566666666666663E-2</v>
      </c>
      <c r="M20">
        <v>2.6722000000000001</v>
      </c>
      <c r="N20">
        <v>2.5758000000000001</v>
      </c>
      <c r="O20">
        <v>2.6394000000000002</v>
      </c>
      <c r="P20">
        <f t="shared" si="2"/>
        <v>2.6291333333333333</v>
      </c>
      <c r="R20">
        <v>2.6002000000000001</v>
      </c>
      <c r="S20">
        <v>2.5363000000000002</v>
      </c>
      <c r="T20">
        <v>2.5785</v>
      </c>
      <c r="U20">
        <f t="shared" si="3"/>
        <v>2.5716666666666668</v>
      </c>
    </row>
    <row r="21" spans="1:21">
      <c r="A21" s="1">
        <v>1.1805555555555555E-2</v>
      </c>
      <c r="B21">
        <v>23.1</v>
      </c>
      <c r="C21">
        <v>4.4200000000000003E-2</v>
      </c>
      <c r="D21">
        <v>4.3700000000000003E-2</v>
      </c>
      <c r="E21">
        <v>4.4499999999999998E-2</v>
      </c>
      <c r="F21">
        <f t="shared" si="0"/>
        <v>4.4133333333333337E-2</v>
      </c>
      <c r="H21">
        <v>6.59E-2</v>
      </c>
      <c r="I21">
        <v>6.59E-2</v>
      </c>
      <c r="J21">
        <v>6.9099999999999995E-2</v>
      </c>
      <c r="K21">
        <f t="shared" si="1"/>
        <v>6.696666666666666E-2</v>
      </c>
      <c r="M21">
        <v>2.6907000000000001</v>
      </c>
      <c r="N21">
        <v>2.5973000000000002</v>
      </c>
      <c r="O21">
        <v>2.6556000000000002</v>
      </c>
      <c r="P21">
        <f t="shared" si="2"/>
        <v>2.6478666666666668</v>
      </c>
      <c r="R21">
        <v>2.6236000000000002</v>
      </c>
      <c r="S21">
        <v>2.577</v>
      </c>
      <c r="T21">
        <v>2.6006999999999998</v>
      </c>
      <c r="U21">
        <f t="shared" si="3"/>
        <v>2.6004333333333332</v>
      </c>
    </row>
    <row r="22" spans="1:21">
      <c r="A22" s="1">
        <v>1.2499999999999999E-2</v>
      </c>
      <c r="B22">
        <v>23.1</v>
      </c>
      <c r="C22">
        <v>4.4600000000000001E-2</v>
      </c>
      <c r="D22">
        <v>4.3700000000000003E-2</v>
      </c>
      <c r="E22">
        <v>4.4299999999999999E-2</v>
      </c>
      <c r="F22">
        <f t="shared" si="0"/>
        <v>4.4199999999999996E-2</v>
      </c>
      <c r="H22">
        <v>6.5699999999999995E-2</v>
      </c>
      <c r="I22">
        <v>6.5699999999999995E-2</v>
      </c>
      <c r="J22">
        <v>7.17E-2</v>
      </c>
      <c r="K22">
        <f t="shared" si="1"/>
        <v>6.7699999999999996E-2</v>
      </c>
      <c r="M22">
        <v>2.7054999999999998</v>
      </c>
      <c r="N22">
        <v>2.6131000000000002</v>
      </c>
      <c r="O22">
        <v>2.6518000000000002</v>
      </c>
      <c r="P22">
        <f t="shared" si="2"/>
        <v>2.6568000000000001</v>
      </c>
      <c r="R22">
        <v>2.6316999999999999</v>
      </c>
      <c r="S22">
        <v>2.5996000000000001</v>
      </c>
      <c r="T22">
        <v>2.6240999999999999</v>
      </c>
      <c r="U22">
        <f t="shared" si="3"/>
        <v>2.6184666666666665</v>
      </c>
    </row>
    <row r="23" spans="1:21">
      <c r="A23" s="1">
        <v>1.3194444444444444E-2</v>
      </c>
      <c r="B23">
        <v>23.1</v>
      </c>
      <c r="C23">
        <v>4.4200000000000003E-2</v>
      </c>
      <c r="D23">
        <v>4.3799999999999999E-2</v>
      </c>
      <c r="E23">
        <v>4.4400000000000002E-2</v>
      </c>
      <c r="F23">
        <f t="shared" si="0"/>
        <v>4.413333333333333E-2</v>
      </c>
      <c r="H23">
        <v>6.59E-2</v>
      </c>
      <c r="I23">
        <v>6.6199999999999995E-2</v>
      </c>
      <c r="J23">
        <v>7.7100000000000002E-2</v>
      </c>
      <c r="K23">
        <f t="shared" si="1"/>
        <v>6.9733333333333328E-2</v>
      </c>
      <c r="M23">
        <v>2.7111999999999998</v>
      </c>
      <c r="N23">
        <v>2.6139000000000001</v>
      </c>
      <c r="O23">
        <v>2.6701000000000001</v>
      </c>
      <c r="P23">
        <f t="shared" si="2"/>
        <v>2.6650666666666667</v>
      </c>
      <c r="R23">
        <v>2.6309</v>
      </c>
      <c r="S23">
        <v>2.6328</v>
      </c>
      <c r="T23">
        <v>2.6337000000000002</v>
      </c>
      <c r="U23">
        <f t="shared" si="3"/>
        <v>2.6324666666666667</v>
      </c>
    </row>
    <row r="24" spans="1:21">
      <c r="A24" s="1">
        <v>1.3888888888888888E-2</v>
      </c>
      <c r="B24">
        <v>23.1</v>
      </c>
      <c r="C24">
        <v>4.4600000000000001E-2</v>
      </c>
      <c r="D24">
        <v>4.3700000000000003E-2</v>
      </c>
      <c r="E24">
        <v>4.4299999999999999E-2</v>
      </c>
      <c r="F24">
        <f t="shared" si="0"/>
        <v>4.4199999999999996E-2</v>
      </c>
      <c r="H24">
        <v>6.6100000000000006E-2</v>
      </c>
      <c r="I24">
        <v>6.6199999999999995E-2</v>
      </c>
      <c r="J24">
        <v>8.2799999999999999E-2</v>
      </c>
      <c r="K24">
        <f t="shared" si="1"/>
        <v>7.17E-2</v>
      </c>
      <c r="M24">
        <v>2.7168999999999999</v>
      </c>
      <c r="N24">
        <v>2.6217000000000001</v>
      </c>
      <c r="O24">
        <v>2.6787999999999998</v>
      </c>
      <c r="P24">
        <f t="shared" si="2"/>
        <v>2.6724666666666663</v>
      </c>
      <c r="R24">
        <v>2.6379999999999999</v>
      </c>
      <c r="S24">
        <v>2.6522999999999999</v>
      </c>
      <c r="T24">
        <v>2.6457999999999999</v>
      </c>
      <c r="U24">
        <f t="shared" si="3"/>
        <v>2.6453666666666664</v>
      </c>
    </row>
    <row r="25" spans="1:21">
      <c r="A25" s="1">
        <v>1.4583333333333332E-2</v>
      </c>
      <c r="B25">
        <v>23.1</v>
      </c>
      <c r="C25">
        <v>4.4200000000000003E-2</v>
      </c>
      <c r="D25">
        <v>4.3900000000000002E-2</v>
      </c>
      <c r="E25">
        <v>4.4299999999999999E-2</v>
      </c>
      <c r="F25">
        <f t="shared" si="0"/>
        <v>4.4133333333333337E-2</v>
      </c>
      <c r="H25">
        <v>6.6299999999999998E-2</v>
      </c>
      <c r="I25">
        <v>6.6199999999999995E-2</v>
      </c>
      <c r="J25">
        <v>8.9599999999999999E-2</v>
      </c>
      <c r="K25">
        <f t="shared" si="1"/>
        <v>7.403333333333334E-2</v>
      </c>
      <c r="M25">
        <v>2.7216</v>
      </c>
      <c r="N25">
        <v>2.6282000000000001</v>
      </c>
      <c r="O25">
        <v>2.6855000000000002</v>
      </c>
      <c r="P25">
        <f t="shared" si="2"/>
        <v>2.678433333333333</v>
      </c>
      <c r="R25">
        <v>2.6427</v>
      </c>
      <c r="S25">
        <v>2.6661000000000001</v>
      </c>
      <c r="T25">
        <v>2.6543999999999999</v>
      </c>
      <c r="U25">
        <f t="shared" si="3"/>
        <v>2.6543999999999999</v>
      </c>
    </row>
    <row r="26" spans="1:21">
      <c r="A26" s="1">
        <v>1.5277777777777777E-2</v>
      </c>
      <c r="B26">
        <v>23.1</v>
      </c>
      <c r="C26">
        <v>4.4499999999999998E-2</v>
      </c>
      <c r="D26">
        <v>4.3799999999999999E-2</v>
      </c>
      <c r="E26">
        <v>4.4299999999999999E-2</v>
      </c>
      <c r="F26">
        <f t="shared" si="0"/>
        <v>4.4199999999999996E-2</v>
      </c>
      <c r="H26">
        <v>6.6400000000000001E-2</v>
      </c>
      <c r="I26">
        <v>6.5799999999999997E-2</v>
      </c>
      <c r="J26">
        <v>7.7799999999999994E-2</v>
      </c>
      <c r="K26">
        <f t="shared" si="1"/>
        <v>6.9999999999999993E-2</v>
      </c>
      <c r="M26">
        <v>2.7233999999999998</v>
      </c>
      <c r="N26">
        <v>2.6316999999999999</v>
      </c>
      <c r="O26">
        <v>2.6840000000000002</v>
      </c>
      <c r="P26">
        <f t="shared" si="2"/>
        <v>2.6797000000000004</v>
      </c>
      <c r="R26">
        <v>2.6393</v>
      </c>
      <c r="S26">
        <v>2.6707000000000001</v>
      </c>
      <c r="T26">
        <v>2.661</v>
      </c>
      <c r="U26">
        <f t="shared" si="3"/>
        <v>2.657</v>
      </c>
    </row>
    <row r="27" spans="1:21">
      <c r="A27" s="1">
        <v>1.5972222222222224E-2</v>
      </c>
      <c r="B27">
        <v>23.1</v>
      </c>
      <c r="C27">
        <v>4.3999999999999997E-2</v>
      </c>
      <c r="D27">
        <v>4.3900000000000002E-2</v>
      </c>
      <c r="E27">
        <v>4.4299999999999999E-2</v>
      </c>
      <c r="F27">
        <f t="shared" si="0"/>
        <v>4.4066666666666671E-2</v>
      </c>
      <c r="H27">
        <v>6.6600000000000006E-2</v>
      </c>
      <c r="I27">
        <v>6.6299999999999998E-2</v>
      </c>
      <c r="J27">
        <v>6.5699999999999995E-2</v>
      </c>
      <c r="K27">
        <f t="shared" si="1"/>
        <v>6.6199999999999995E-2</v>
      </c>
      <c r="M27">
        <v>2.7277999999999998</v>
      </c>
      <c r="N27">
        <v>2.6307999999999998</v>
      </c>
      <c r="O27">
        <v>2.6867000000000001</v>
      </c>
      <c r="P27">
        <f t="shared" si="2"/>
        <v>2.6817666666666664</v>
      </c>
      <c r="R27">
        <v>2.6383999999999999</v>
      </c>
      <c r="S27">
        <v>2.6793</v>
      </c>
      <c r="T27">
        <v>2.6646000000000001</v>
      </c>
      <c r="U27">
        <f t="shared" si="3"/>
        <v>2.6607666666666669</v>
      </c>
    </row>
    <row r="28" spans="1:21">
      <c r="A28" s="1">
        <v>1.6666666666666666E-2</v>
      </c>
      <c r="B28">
        <v>23.2</v>
      </c>
      <c r="C28">
        <v>4.4600000000000001E-2</v>
      </c>
      <c r="D28">
        <v>4.3900000000000002E-2</v>
      </c>
      <c r="E28">
        <v>4.4400000000000002E-2</v>
      </c>
      <c r="F28">
        <f t="shared" si="0"/>
        <v>4.4299999999999999E-2</v>
      </c>
      <c r="H28">
        <v>6.6199999999999995E-2</v>
      </c>
      <c r="I28">
        <v>6.6600000000000006E-2</v>
      </c>
      <c r="J28">
        <v>6.5600000000000006E-2</v>
      </c>
      <c r="K28">
        <f t="shared" si="1"/>
        <v>6.6133333333333336E-2</v>
      </c>
      <c r="M28">
        <v>2.7273000000000001</v>
      </c>
      <c r="N28">
        <v>2.6326000000000001</v>
      </c>
      <c r="O28">
        <v>2.6892</v>
      </c>
      <c r="P28">
        <f t="shared" si="2"/>
        <v>2.6830333333333329</v>
      </c>
      <c r="R28">
        <v>2.6429999999999998</v>
      </c>
      <c r="S28">
        <v>2.6865999999999999</v>
      </c>
      <c r="T28">
        <v>2.6656</v>
      </c>
      <c r="U28">
        <f t="shared" si="3"/>
        <v>2.6650666666666663</v>
      </c>
    </row>
    <row r="29" spans="1:21">
      <c r="A29" s="1">
        <v>1.7361111111111112E-2</v>
      </c>
      <c r="B29">
        <v>23.2</v>
      </c>
      <c r="C29">
        <v>4.3999999999999997E-2</v>
      </c>
      <c r="D29">
        <v>4.3799999999999999E-2</v>
      </c>
      <c r="E29">
        <v>4.4299999999999999E-2</v>
      </c>
      <c r="F29">
        <f t="shared" si="0"/>
        <v>4.4033333333333334E-2</v>
      </c>
      <c r="H29">
        <v>6.6900000000000001E-2</v>
      </c>
      <c r="I29">
        <v>6.6400000000000001E-2</v>
      </c>
      <c r="J29">
        <v>6.5799999999999997E-2</v>
      </c>
      <c r="K29">
        <f t="shared" si="1"/>
        <v>6.6366666666666671E-2</v>
      </c>
      <c r="M29">
        <v>2.7330999999999999</v>
      </c>
      <c r="N29">
        <v>2.6396000000000002</v>
      </c>
      <c r="O29">
        <v>2.6911999999999998</v>
      </c>
      <c r="P29">
        <f t="shared" si="2"/>
        <v>2.6879666666666666</v>
      </c>
      <c r="R29">
        <v>2.6402000000000001</v>
      </c>
      <c r="S29">
        <v>2.6869999999999998</v>
      </c>
      <c r="T29">
        <v>2.6640999999999999</v>
      </c>
      <c r="U29">
        <f t="shared" si="3"/>
        <v>2.6637666666666662</v>
      </c>
    </row>
    <row r="30" spans="1:21">
      <c r="A30" s="1">
        <v>1.8055555555555557E-2</v>
      </c>
      <c r="B30">
        <v>23.2</v>
      </c>
      <c r="C30">
        <v>4.4699999999999997E-2</v>
      </c>
      <c r="D30">
        <v>4.3700000000000003E-2</v>
      </c>
      <c r="E30">
        <v>4.4400000000000002E-2</v>
      </c>
      <c r="F30">
        <f t="shared" si="0"/>
        <v>4.4266666666666669E-2</v>
      </c>
      <c r="H30">
        <v>6.6799999999999998E-2</v>
      </c>
      <c r="I30">
        <v>6.6199999999999995E-2</v>
      </c>
      <c r="J30">
        <v>6.5699999999999995E-2</v>
      </c>
      <c r="K30">
        <f t="shared" si="1"/>
        <v>6.6233333333333325E-2</v>
      </c>
      <c r="M30">
        <v>2.7302</v>
      </c>
      <c r="N30">
        <v>2.6394000000000002</v>
      </c>
      <c r="O30">
        <v>2.6949000000000001</v>
      </c>
      <c r="P30">
        <f t="shared" si="2"/>
        <v>2.688166666666667</v>
      </c>
      <c r="R30">
        <v>2.6419999999999999</v>
      </c>
      <c r="S30">
        <v>2.6934999999999998</v>
      </c>
      <c r="T30">
        <v>2.6663000000000001</v>
      </c>
      <c r="U30">
        <f t="shared" si="3"/>
        <v>2.6672666666666665</v>
      </c>
    </row>
    <row r="31" spans="1:21">
      <c r="A31" s="1">
        <v>1.8749999999999999E-2</v>
      </c>
      <c r="B31">
        <v>23.2</v>
      </c>
      <c r="C31">
        <v>4.41E-2</v>
      </c>
      <c r="D31">
        <v>4.3700000000000003E-2</v>
      </c>
      <c r="E31">
        <v>4.4299999999999999E-2</v>
      </c>
      <c r="F31">
        <f t="shared" si="0"/>
        <v>4.4033333333333334E-2</v>
      </c>
      <c r="H31">
        <v>6.6500000000000004E-2</v>
      </c>
      <c r="I31">
        <v>6.6600000000000006E-2</v>
      </c>
      <c r="J31">
        <v>6.5799999999999997E-2</v>
      </c>
      <c r="K31">
        <f t="shared" si="1"/>
        <v>6.6299999999999998E-2</v>
      </c>
      <c r="M31">
        <v>2.7357999999999998</v>
      </c>
      <c r="N31">
        <v>2.6389999999999998</v>
      </c>
      <c r="O31">
        <v>2.6888999999999998</v>
      </c>
      <c r="P31">
        <f t="shared" si="2"/>
        <v>2.6878999999999995</v>
      </c>
      <c r="R31">
        <v>2.6434000000000002</v>
      </c>
      <c r="S31">
        <v>2.6977000000000002</v>
      </c>
      <c r="T31">
        <v>2.6711</v>
      </c>
      <c r="U31">
        <f t="shared" si="3"/>
        <v>2.6707333333333332</v>
      </c>
    </row>
    <row r="32" spans="1:21">
      <c r="A32" s="1">
        <v>1.9444444444444445E-2</v>
      </c>
      <c r="B32">
        <v>23.2</v>
      </c>
      <c r="C32">
        <v>4.4699999999999997E-2</v>
      </c>
      <c r="D32">
        <v>4.3799999999999999E-2</v>
      </c>
      <c r="E32">
        <v>4.4299999999999999E-2</v>
      </c>
      <c r="F32">
        <f t="shared" si="0"/>
        <v>4.4266666666666669E-2</v>
      </c>
      <c r="H32">
        <v>6.6699999999999995E-2</v>
      </c>
      <c r="I32">
        <v>6.6600000000000006E-2</v>
      </c>
      <c r="J32">
        <v>6.59E-2</v>
      </c>
      <c r="K32">
        <f t="shared" si="1"/>
        <v>6.6400000000000001E-2</v>
      </c>
      <c r="M32">
        <v>2.7376</v>
      </c>
      <c r="N32">
        <v>2.6432000000000002</v>
      </c>
      <c r="O32">
        <v>2.6917</v>
      </c>
      <c r="P32">
        <f t="shared" si="2"/>
        <v>2.6908333333333339</v>
      </c>
      <c r="R32">
        <v>2.6435</v>
      </c>
      <c r="S32">
        <v>2.6924999999999999</v>
      </c>
      <c r="T32">
        <v>2.6701999999999999</v>
      </c>
      <c r="U32">
        <f t="shared" si="3"/>
        <v>2.6687333333333334</v>
      </c>
    </row>
    <row r="33" spans="1:21">
      <c r="A33" s="1">
        <v>2.013888888888889E-2</v>
      </c>
      <c r="B33">
        <v>23.2</v>
      </c>
      <c r="C33">
        <v>4.41E-2</v>
      </c>
      <c r="D33">
        <v>4.3900000000000002E-2</v>
      </c>
      <c r="E33">
        <v>4.4299999999999999E-2</v>
      </c>
      <c r="F33">
        <f t="shared" si="0"/>
        <v>4.41E-2</v>
      </c>
      <c r="H33">
        <v>6.6699999999999995E-2</v>
      </c>
      <c r="I33">
        <v>6.6900000000000001E-2</v>
      </c>
      <c r="J33">
        <v>6.6299999999999998E-2</v>
      </c>
      <c r="K33">
        <f t="shared" si="1"/>
        <v>6.6633333333333336E-2</v>
      </c>
      <c r="M33">
        <v>2.7357</v>
      </c>
      <c r="N33">
        <v>2.6429999999999998</v>
      </c>
      <c r="O33">
        <v>2.7084999999999999</v>
      </c>
      <c r="P33">
        <f t="shared" si="2"/>
        <v>2.6957333333333331</v>
      </c>
      <c r="R33">
        <v>2.6364000000000001</v>
      </c>
      <c r="S33">
        <v>2.7027000000000001</v>
      </c>
      <c r="T33">
        <v>2.6703000000000001</v>
      </c>
      <c r="U33">
        <f t="shared" si="3"/>
        <v>2.6698</v>
      </c>
    </row>
    <row r="34" spans="1:21">
      <c r="A34" s="1">
        <v>2.0833333333333332E-2</v>
      </c>
      <c r="B34">
        <v>23.2</v>
      </c>
      <c r="C34">
        <v>4.4699999999999997E-2</v>
      </c>
      <c r="D34">
        <v>4.3799999999999999E-2</v>
      </c>
      <c r="E34">
        <v>4.4299999999999999E-2</v>
      </c>
      <c r="F34">
        <f t="shared" si="0"/>
        <v>4.4266666666666669E-2</v>
      </c>
      <c r="H34">
        <v>6.7000000000000004E-2</v>
      </c>
      <c r="I34">
        <v>6.6699999999999995E-2</v>
      </c>
      <c r="J34">
        <v>6.6199999999999995E-2</v>
      </c>
      <c r="K34">
        <f t="shared" si="1"/>
        <v>6.6633333333333322E-2</v>
      </c>
      <c r="M34">
        <v>2.7414000000000001</v>
      </c>
      <c r="N34">
        <v>2.6383000000000001</v>
      </c>
      <c r="O34">
        <v>2.6878000000000002</v>
      </c>
      <c r="P34">
        <f t="shared" si="2"/>
        <v>2.6891666666666665</v>
      </c>
      <c r="R34">
        <v>2.6459999999999999</v>
      </c>
      <c r="S34">
        <v>2.698</v>
      </c>
      <c r="T34">
        <v>2.6753999999999998</v>
      </c>
      <c r="U34">
        <f t="shared" si="3"/>
        <v>2.6731333333333329</v>
      </c>
    </row>
    <row r="36" spans="1:21">
      <c r="A36" t="s">
        <v>17</v>
      </c>
    </row>
    <row r="37" spans="1:21">
      <c r="A37" t="s">
        <v>18</v>
      </c>
    </row>
  </sheetData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2" sqref="U22"/>
    </sheetView>
  </sheetViews>
  <sheetFormatPr baseColWidth="10" defaultColWidth="8.83203125" defaultRowHeight="15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A6" sqref="A6"/>
    </sheetView>
  </sheetViews>
  <sheetFormatPr baseColWidth="10" defaultColWidth="8.83203125" defaultRowHeight="15" x14ac:dyDescent="0"/>
  <cols>
    <col min="1" max="1" width="12.83203125" customWidth="1"/>
  </cols>
  <sheetData>
    <row r="1" spans="1:18">
      <c r="A1" t="s">
        <v>3</v>
      </c>
      <c r="B1" t="s">
        <v>4</v>
      </c>
      <c r="C1" s="2" t="s">
        <v>5</v>
      </c>
      <c r="D1" s="2" t="s">
        <v>6</v>
      </c>
      <c r="E1" s="2" t="s">
        <v>7</v>
      </c>
      <c r="F1" s="2" t="s">
        <v>19</v>
      </c>
      <c r="G1" s="2" t="s">
        <v>8</v>
      </c>
      <c r="H1" s="2" t="s">
        <v>9</v>
      </c>
      <c r="I1" s="2" t="s">
        <v>10</v>
      </c>
      <c r="J1" s="2" t="s">
        <v>19</v>
      </c>
      <c r="K1" s="2" t="s">
        <v>11</v>
      </c>
      <c r="L1" s="2" t="s">
        <v>12</v>
      </c>
      <c r="M1" s="2" t="s">
        <v>13</v>
      </c>
      <c r="N1" s="2" t="s">
        <v>19</v>
      </c>
      <c r="O1" s="2" t="s">
        <v>14</v>
      </c>
      <c r="P1" s="2" t="s">
        <v>15</v>
      </c>
      <c r="Q1" s="2" t="s">
        <v>16</v>
      </c>
      <c r="R1" s="2" t="s">
        <v>19</v>
      </c>
    </row>
    <row r="2" spans="1:18">
      <c r="A2" s="1">
        <v>0</v>
      </c>
      <c r="B2">
        <v>23</v>
      </c>
      <c r="C2">
        <v>4.4299999999999999E-2</v>
      </c>
      <c r="D2">
        <v>4.4299999999999999E-2</v>
      </c>
      <c r="E2">
        <v>4.4600000000000001E-2</v>
      </c>
      <c r="F2">
        <f>AVERAGE(C2:E2)</f>
        <v>4.4399999999999995E-2</v>
      </c>
      <c r="G2">
        <v>6.2600000000000003E-2</v>
      </c>
      <c r="H2">
        <v>6.13E-2</v>
      </c>
      <c r="I2">
        <v>7.1199999999999999E-2</v>
      </c>
      <c r="J2">
        <f>AVERAGE(G2:I2)</f>
        <v>6.5033333333333332E-2</v>
      </c>
      <c r="K2">
        <v>1.1107</v>
      </c>
      <c r="L2">
        <v>1.0099</v>
      </c>
      <c r="M2">
        <v>1.0949</v>
      </c>
      <c r="N2">
        <f>AVERAGE(K2:M2)</f>
        <v>1.0718333333333334</v>
      </c>
      <c r="O2">
        <v>1.0747</v>
      </c>
      <c r="P2">
        <v>0.77</v>
      </c>
      <c r="Q2">
        <v>0.8609</v>
      </c>
      <c r="R2">
        <f>AVERAGE(O2:Q2)</f>
        <v>0.90186666666666671</v>
      </c>
    </row>
    <row r="3" spans="1:18">
      <c r="A3" s="1">
        <v>2.0833333333333332E-2</v>
      </c>
      <c r="B3">
        <v>23.2</v>
      </c>
      <c r="C3">
        <v>4.4699999999999997E-2</v>
      </c>
      <c r="D3">
        <v>4.3799999999999999E-2</v>
      </c>
      <c r="E3">
        <v>4.4299999999999999E-2</v>
      </c>
      <c r="F3">
        <f t="shared" ref="F3" si="0">AVERAGE(C3:E3)</f>
        <v>4.4266666666666669E-2</v>
      </c>
      <c r="G3">
        <v>6.7000000000000004E-2</v>
      </c>
      <c r="H3">
        <v>6.6699999999999995E-2</v>
      </c>
      <c r="I3">
        <v>6.6199999999999995E-2</v>
      </c>
      <c r="J3">
        <f t="shared" ref="J3" si="1">AVERAGE(G3:I3)</f>
        <v>6.6633333333333322E-2</v>
      </c>
      <c r="K3">
        <v>2.7414000000000001</v>
      </c>
      <c r="L3">
        <v>2.6383000000000001</v>
      </c>
      <c r="M3">
        <v>2.6878000000000002</v>
      </c>
      <c r="N3">
        <f t="shared" ref="N3" si="2">AVERAGE(K3:M3)</f>
        <v>2.6891666666666665</v>
      </c>
      <c r="O3">
        <v>2.6459999999999999</v>
      </c>
      <c r="P3">
        <v>2.698</v>
      </c>
      <c r="Q3">
        <v>2.6753999999999998</v>
      </c>
      <c r="R3">
        <f t="shared" ref="R3" si="3">AVERAGE(O3:Q3)</f>
        <v>2.6731333333333329</v>
      </c>
    </row>
    <row r="4" spans="1:18">
      <c r="A4" t="s">
        <v>20</v>
      </c>
      <c r="F4">
        <f>(F3-F2)</f>
        <v>-1.3333333333332559E-4</v>
      </c>
      <c r="J4">
        <f>J3-J2</f>
        <v>1.5999999999999903E-3</v>
      </c>
      <c r="N4">
        <f>N3-N2</f>
        <v>1.6173333333333331</v>
      </c>
      <c r="R4">
        <f>R3-R2</f>
        <v>1.7712666666666661</v>
      </c>
    </row>
    <row r="5" spans="1:18">
      <c r="A5" t="s">
        <v>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workbookViewId="0">
      <selection activeCell="O41" sqref="O41"/>
    </sheetView>
  </sheetViews>
  <sheetFormatPr baseColWidth="10" defaultRowHeight="15" x14ac:dyDescent="0"/>
  <sheetData>
    <row r="2" spans="4:7">
      <c r="D2">
        <v>4.4399999999999995E-2</v>
      </c>
      <c r="E2">
        <v>6.5033333333333332E-2</v>
      </c>
      <c r="F2">
        <v>1.0718333333333334</v>
      </c>
      <c r="G2">
        <v>0.90186666666666671</v>
      </c>
    </row>
    <row r="3" spans="4:7">
      <c r="D3">
        <v>4.4266666666666656E-2</v>
      </c>
      <c r="E3">
        <v>6.6733333333333325E-2</v>
      </c>
      <c r="F3">
        <v>1.2060666666666666</v>
      </c>
      <c r="G3">
        <v>1.0200666666666667</v>
      </c>
    </row>
    <row r="4" spans="4:7">
      <c r="D4">
        <v>4.5999999999999992E-2</v>
      </c>
      <c r="E4">
        <v>6.5566666666666662E-2</v>
      </c>
      <c r="F4">
        <v>1.3381666666666667</v>
      </c>
      <c r="G4">
        <v>1.1493</v>
      </c>
    </row>
    <row r="5" spans="4:7">
      <c r="D5">
        <v>4.4966666666666676E-2</v>
      </c>
      <c r="E5">
        <v>6.3899999999999998E-2</v>
      </c>
      <c r="F5">
        <v>1.4632666666666667</v>
      </c>
      <c r="G5">
        <v>1.2869999999999999</v>
      </c>
    </row>
    <row r="6" spans="4:7">
      <c r="D6">
        <v>4.4199999999999996E-2</v>
      </c>
      <c r="E6">
        <v>6.9966666666666677E-2</v>
      </c>
      <c r="F6">
        <v>1.5962333333333334</v>
      </c>
      <c r="G6">
        <v>1.4270333333333334</v>
      </c>
    </row>
    <row r="7" spans="4:7">
      <c r="D7">
        <v>4.423333333333334E-2</v>
      </c>
      <c r="E7">
        <v>7.0033333333333336E-2</v>
      </c>
      <c r="F7">
        <v>1.7283333333333335</v>
      </c>
      <c r="G7">
        <v>1.5680333333333334</v>
      </c>
    </row>
    <row r="8" spans="4:7">
      <c r="D8">
        <v>4.413333333333333E-2</v>
      </c>
      <c r="E8">
        <v>6.7233333333333326E-2</v>
      </c>
      <c r="F8">
        <v>1.8644666666666667</v>
      </c>
      <c r="G8">
        <v>1.7081333333333333</v>
      </c>
    </row>
    <row r="9" spans="4:7">
      <c r="D9">
        <v>4.4199999999999996E-2</v>
      </c>
      <c r="E9">
        <v>6.7400000000000002E-2</v>
      </c>
      <c r="F9">
        <v>1.9915666666666667</v>
      </c>
      <c r="G9">
        <v>1.8463000000000001</v>
      </c>
    </row>
    <row r="10" spans="4:7">
      <c r="D10">
        <v>4.4066666666666664E-2</v>
      </c>
      <c r="E10">
        <v>6.6866666666666671E-2</v>
      </c>
      <c r="F10">
        <v>2.1103999999999998</v>
      </c>
      <c r="G10">
        <v>1.9795333333333334</v>
      </c>
    </row>
    <row r="11" spans="4:7">
      <c r="D11">
        <v>4.4299999999999999E-2</v>
      </c>
      <c r="E11">
        <v>6.9166666666666668E-2</v>
      </c>
      <c r="F11">
        <v>2.2193666666666672</v>
      </c>
      <c r="G11">
        <v>2.0978333333333334</v>
      </c>
    </row>
    <row r="12" spans="4:7">
      <c r="D12">
        <v>4.4066666666666671E-2</v>
      </c>
      <c r="E12">
        <v>7.2333333333333333E-2</v>
      </c>
      <c r="F12">
        <v>2.3151333333333337</v>
      </c>
      <c r="G12">
        <v>2.2063000000000001</v>
      </c>
    </row>
    <row r="13" spans="4:7">
      <c r="D13">
        <v>4.4066666666666671E-2</v>
      </c>
      <c r="E13">
        <v>6.9699999999999998E-2</v>
      </c>
      <c r="F13">
        <v>2.4011333333333336</v>
      </c>
      <c r="G13">
        <v>2.2961666666666667</v>
      </c>
    </row>
    <row r="14" spans="4:7">
      <c r="D14">
        <v>4.4133333333333337E-2</v>
      </c>
      <c r="E14">
        <v>6.7233333333333326E-2</v>
      </c>
      <c r="F14">
        <v>2.4714666666666663</v>
      </c>
      <c r="G14">
        <v>2.3769666666666667</v>
      </c>
    </row>
    <row r="15" spans="4:7">
      <c r="D15">
        <v>4.41E-2</v>
      </c>
      <c r="E15">
        <v>6.6100000000000006E-2</v>
      </c>
      <c r="F15">
        <v>2.529033333333333</v>
      </c>
      <c r="G15">
        <v>2.4454666666666669</v>
      </c>
    </row>
    <row r="16" spans="4:7">
      <c r="D16">
        <v>4.41E-2</v>
      </c>
      <c r="E16">
        <v>6.536666666666667E-2</v>
      </c>
      <c r="F16">
        <v>2.5724666666666671</v>
      </c>
      <c r="G16">
        <v>2.5012333333333334</v>
      </c>
    </row>
    <row r="17" spans="4:7">
      <c r="D17">
        <v>4.413333333333333E-2</v>
      </c>
      <c r="E17">
        <v>6.5600000000000006E-2</v>
      </c>
      <c r="F17">
        <v>2.6053000000000002</v>
      </c>
      <c r="G17">
        <v>2.5422333333333333</v>
      </c>
    </row>
    <row r="18" spans="4:7">
      <c r="D18">
        <v>4.4166666666666667E-2</v>
      </c>
      <c r="E18">
        <v>6.6566666666666663E-2</v>
      </c>
      <c r="F18">
        <v>2.6291333333333333</v>
      </c>
      <c r="G18">
        <v>2.5716666666666668</v>
      </c>
    </row>
    <row r="19" spans="4:7">
      <c r="D19">
        <v>4.4133333333333337E-2</v>
      </c>
      <c r="E19">
        <v>6.696666666666666E-2</v>
      </c>
      <c r="F19">
        <v>2.6478666666666668</v>
      </c>
      <c r="G19">
        <v>2.6004333333333332</v>
      </c>
    </row>
    <row r="20" spans="4:7">
      <c r="D20">
        <v>4.4199999999999996E-2</v>
      </c>
      <c r="E20">
        <v>6.7699999999999996E-2</v>
      </c>
      <c r="F20">
        <v>2.6568000000000001</v>
      </c>
      <c r="G20">
        <v>2.6184666666666665</v>
      </c>
    </row>
    <row r="21" spans="4:7">
      <c r="D21">
        <v>4.413333333333333E-2</v>
      </c>
      <c r="E21">
        <v>6.9733333333333328E-2</v>
      </c>
      <c r="F21">
        <v>2.6650666666666667</v>
      </c>
      <c r="G21">
        <v>2.6324666666666667</v>
      </c>
    </row>
    <row r="22" spans="4:7">
      <c r="D22">
        <v>4.4199999999999996E-2</v>
      </c>
      <c r="E22">
        <v>7.17E-2</v>
      </c>
      <c r="F22">
        <v>2.6724666666666663</v>
      </c>
      <c r="G22">
        <v>2.6453666666666664</v>
      </c>
    </row>
    <row r="23" spans="4:7">
      <c r="D23">
        <v>4.4133333333333337E-2</v>
      </c>
      <c r="E23">
        <v>7.403333333333334E-2</v>
      </c>
      <c r="F23">
        <v>2.678433333333333</v>
      </c>
      <c r="G23">
        <v>2.6543999999999999</v>
      </c>
    </row>
    <row r="24" spans="4:7">
      <c r="D24">
        <v>4.4199999999999996E-2</v>
      </c>
      <c r="E24">
        <v>6.9999999999999993E-2</v>
      </c>
      <c r="F24">
        <v>2.6797000000000004</v>
      </c>
      <c r="G24">
        <v>2.657</v>
      </c>
    </row>
    <row r="25" spans="4:7">
      <c r="D25">
        <v>4.4066666666666671E-2</v>
      </c>
      <c r="E25">
        <v>6.6199999999999995E-2</v>
      </c>
      <c r="F25">
        <v>2.6817666666666664</v>
      </c>
      <c r="G25">
        <v>2.6607666666666669</v>
      </c>
    </row>
    <row r="26" spans="4:7">
      <c r="D26">
        <v>4.4299999999999999E-2</v>
      </c>
      <c r="E26">
        <v>6.6133333333333336E-2</v>
      </c>
      <c r="F26">
        <v>2.6830333333333329</v>
      </c>
      <c r="G26">
        <v>2.6650666666666663</v>
      </c>
    </row>
    <row r="27" spans="4:7">
      <c r="D27">
        <v>4.4033333333333334E-2</v>
      </c>
      <c r="E27">
        <v>6.6366666666666671E-2</v>
      </c>
      <c r="F27">
        <v>2.6879666666666666</v>
      </c>
      <c r="G27">
        <v>2.6637666666666662</v>
      </c>
    </row>
    <row r="28" spans="4:7">
      <c r="D28">
        <v>4.4266666666666669E-2</v>
      </c>
      <c r="E28">
        <v>6.6233333333333325E-2</v>
      </c>
      <c r="F28">
        <v>2.688166666666667</v>
      </c>
      <c r="G28">
        <v>2.6672666666666665</v>
      </c>
    </row>
    <row r="29" spans="4:7">
      <c r="D29">
        <v>4.4033333333333334E-2</v>
      </c>
      <c r="E29">
        <v>6.6299999999999998E-2</v>
      </c>
      <c r="F29">
        <v>2.6878999999999995</v>
      </c>
      <c r="G29">
        <v>2.6707333333333332</v>
      </c>
    </row>
    <row r="30" spans="4:7">
      <c r="D30">
        <v>4.4266666666666669E-2</v>
      </c>
      <c r="E30">
        <v>6.6400000000000001E-2</v>
      </c>
      <c r="F30">
        <v>2.6908333333333339</v>
      </c>
      <c r="G30">
        <v>2.6687333333333334</v>
      </c>
    </row>
    <row r="31" spans="4:7">
      <c r="D31">
        <v>4.41E-2</v>
      </c>
      <c r="E31">
        <v>6.6633333333333336E-2</v>
      </c>
      <c r="F31">
        <v>2.6957333333333331</v>
      </c>
      <c r="G31">
        <v>2.6698</v>
      </c>
    </row>
    <row r="32" spans="4:7">
      <c r="D32">
        <v>4.4266666666666669E-2</v>
      </c>
      <c r="E32">
        <v>6.6633333333333322E-2</v>
      </c>
      <c r="F32">
        <v>2.6891666666666665</v>
      </c>
      <c r="G32">
        <v>2.6731333333333329</v>
      </c>
    </row>
    <row r="33" spans="2:7">
      <c r="C33" t="s">
        <v>27</v>
      </c>
      <c r="D33">
        <f>AVERAGE(D2:D32)</f>
        <v>4.4253763440860225E-2</v>
      </c>
      <c r="E33">
        <f>AVERAGE(E2:E32)</f>
        <v>6.7607526881720462E-2</v>
      </c>
      <c r="F33">
        <f>AVERAGE(F2:F32)</f>
        <v>2.3102666666666667</v>
      </c>
      <c r="G33">
        <f>AVERAGE(G2:G32)</f>
        <v>2.22814623655914</v>
      </c>
    </row>
    <row r="34" spans="2:7">
      <c r="C34" t="s">
        <v>28</v>
      </c>
      <c r="D34">
        <f>STDEV(D2:D32)</f>
        <v>3.6521707592170743E-4</v>
      </c>
      <c r="E34">
        <f t="shared" ref="E34:G34" si="0">STDEV(E2:E32)</f>
        <v>2.3131781836768384E-3</v>
      </c>
      <c r="F34">
        <f t="shared" si="0"/>
        <v>0.5117663035815091</v>
      </c>
      <c r="G34">
        <f t="shared" si="0"/>
        <v>0.56991871731543808</v>
      </c>
    </row>
    <row r="35" spans="2:7">
      <c r="C35" t="s">
        <v>29</v>
      </c>
      <c r="D35">
        <v>30</v>
      </c>
      <c r="E35">
        <v>30</v>
      </c>
      <c r="F35">
        <v>30</v>
      </c>
      <c r="G35">
        <v>30</v>
      </c>
    </row>
    <row r="36" spans="2:7">
      <c r="C36" t="s">
        <v>30</v>
      </c>
      <c r="D36">
        <f>SQRT(D35)</f>
        <v>5.4772255750516612</v>
      </c>
      <c r="E36">
        <f t="shared" ref="E36:G36" si="1">SQRT(E35)</f>
        <v>5.4772255750516612</v>
      </c>
      <c r="F36">
        <f t="shared" si="1"/>
        <v>5.4772255750516612</v>
      </c>
      <c r="G36">
        <f t="shared" si="1"/>
        <v>5.4772255750516612</v>
      </c>
    </row>
    <row r="38" spans="2:7">
      <c r="C38" s="4" t="s">
        <v>31</v>
      </c>
      <c r="D38">
        <f>TINV(0.05,D35-1)</f>
        <v>2.0452296421327048</v>
      </c>
      <c r="E38">
        <f t="shared" ref="E38:G38" si="2">TINV(0.05,E35-1)</f>
        <v>2.0452296421327048</v>
      </c>
      <c r="F38">
        <f t="shared" si="2"/>
        <v>2.0452296421327048</v>
      </c>
      <c r="G38">
        <f t="shared" si="2"/>
        <v>2.0452296421327048</v>
      </c>
    </row>
    <row r="40" spans="2:7">
      <c r="C40" t="s">
        <v>32</v>
      </c>
      <c r="D40">
        <f>(D38*D34)/D36</f>
        <v>1.3637429739801456E-4</v>
      </c>
      <c r="E40">
        <f t="shared" ref="E40:G40" si="3">(E38*E34)/E36</f>
        <v>8.637549291998875E-4</v>
      </c>
      <c r="F40">
        <f t="shared" si="3"/>
        <v>0.19109667834334443</v>
      </c>
      <c r="G40">
        <f t="shared" si="3"/>
        <v>0.21281114649888955</v>
      </c>
    </row>
    <row r="42" spans="2:7">
      <c r="B42" t="s">
        <v>33</v>
      </c>
      <c r="D42" t="s">
        <v>38</v>
      </c>
      <c r="E42" t="s">
        <v>39</v>
      </c>
      <c r="F42" t="s">
        <v>24</v>
      </c>
      <c r="G42" t="s">
        <v>25</v>
      </c>
    </row>
    <row r="43" spans="2:7">
      <c r="C43" t="s">
        <v>34</v>
      </c>
      <c r="D43">
        <f>D33</f>
        <v>4.4253763440860225E-2</v>
      </c>
      <c r="E43">
        <f t="shared" ref="E43:G43" si="4">E33</f>
        <v>6.7607526881720462E-2</v>
      </c>
      <c r="F43">
        <f t="shared" si="4"/>
        <v>2.3102666666666667</v>
      </c>
      <c r="G43">
        <f t="shared" si="4"/>
        <v>2.22814623655914</v>
      </c>
    </row>
    <row r="44" spans="2:7">
      <c r="C44" t="s">
        <v>35</v>
      </c>
      <c r="D44">
        <f>D40</f>
        <v>1.3637429739801456E-4</v>
      </c>
      <c r="E44">
        <f t="shared" ref="E44:G44" si="5">E40</f>
        <v>8.637549291998875E-4</v>
      </c>
      <c r="F44">
        <f t="shared" si="5"/>
        <v>0.19109667834334443</v>
      </c>
      <c r="G44">
        <f t="shared" si="5"/>
        <v>0.21281114649888955</v>
      </c>
    </row>
    <row r="45" spans="2:7">
      <c r="C45" s="5" t="s">
        <v>36</v>
      </c>
      <c r="D45">
        <f>D43+D44</f>
        <v>4.4390137738258242E-2</v>
      </c>
      <c r="E45">
        <f t="shared" ref="E45:G45" si="6">E43+E44</f>
        <v>6.8471281810920354E-2</v>
      </c>
      <c r="F45">
        <f t="shared" si="6"/>
        <v>2.5013633450100112</v>
      </c>
      <c r="G45">
        <f t="shared" si="6"/>
        <v>2.4409573830580298</v>
      </c>
    </row>
    <row r="46" spans="2:7">
      <c r="C46" s="5" t="s">
        <v>37</v>
      </c>
      <c r="D46">
        <f>D43-D44</f>
        <v>4.4117389143462207E-2</v>
      </c>
      <c r="E46">
        <f t="shared" ref="E46:G46" si="7">E43-E44</f>
        <v>6.674377195252057E-2</v>
      </c>
      <c r="F46">
        <f t="shared" si="7"/>
        <v>2.1191699883233222</v>
      </c>
      <c r="G46">
        <f t="shared" si="7"/>
        <v>2.0153350900602502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PPIase_sp19_plate1.txt</vt:lpstr>
      <vt:lpstr>Sheet1</vt:lpstr>
      <vt:lpstr>Sheet2</vt:lpstr>
      <vt:lpstr>Sheet3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 McClain</dc:creator>
  <cp:lastModifiedBy>Margaret</cp:lastModifiedBy>
  <dcterms:created xsi:type="dcterms:W3CDTF">2019-02-28T02:08:37Z</dcterms:created>
  <dcterms:modified xsi:type="dcterms:W3CDTF">2019-03-05T20:48:26Z</dcterms:modified>
</cp:coreProperties>
</file>